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charts/colors1.xml" ContentType="application/vnd.ms-office.chartcolorstyle+xml"/>
  <Override PartName="/xl/charts/style2.xml" ContentType="application/vnd.ms-office.chartstyle+xml"/>
  <Override PartName="/xl/drawings/drawing2.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colors2.xml" ContentType="application/vnd.ms-office.chartcolorstyle+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ollaert\AppData\Local\Box\Box Edit\Documents\30920733802\"/>
    </mc:Choice>
  </mc:AlternateContent>
  <bookViews>
    <workbookView xWindow="0" yWindow="0" windowWidth="16392" windowHeight="6348" firstSheet="4" activeTab="7"/>
  </bookViews>
  <sheets>
    <sheet name="Summary" sheetId="1" r:id="rId1"/>
    <sheet name="HongKong 2013" sheetId="7" r:id="rId2"/>
    <sheet name="Toronto 2014" sheetId="3" r:id="rId3"/>
    <sheet name="Cape Town 2015" sheetId="4" r:id="rId4"/>
    <sheet name="Dublin 2016" sheetId="5" r:id="rId5"/>
    <sheet name="Washington 2017" sheetId="6" r:id="rId6"/>
    <sheet name="Data sheets" sheetId="10" r:id="rId7"/>
    <sheet name="Attendance country" sheetId="11" r:id="rId8"/>
    <sheet name="Kenes Toronto 2014" sheetId="12" r:id="rId9"/>
    <sheet name="Kenes Hongkong 2013" sheetId="13" r:id="rId10"/>
  </sheets>
  <externalReferences>
    <externalReference r:id="rId11"/>
  </externalReferences>
  <definedNames>
    <definedName name="_xlnm._FilterDatabase" localSheetId="1" hidden="1">'HongKong 2013'!$A$93:$E$101</definedName>
    <definedName name="_xlnm._FilterDatabase" localSheetId="2" hidden="1">'Toronto 2014'!$A$96:$E$96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1" l="1"/>
  <c r="E106" i="4" l="1"/>
  <c r="C106" i="4"/>
  <c r="E90" i="4"/>
  <c r="C90" i="4"/>
  <c r="B36" i="4"/>
  <c r="B24" i="4"/>
  <c r="H269" i="13"/>
  <c r="D267" i="13"/>
  <c r="F269" i="13"/>
  <c r="H259" i="13"/>
  <c r="F259" i="13"/>
  <c r="H254" i="13"/>
  <c r="D253" i="13"/>
  <c r="F254" i="13"/>
  <c r="H249" i="13"/>
  <c r="D247" i="13"/>
  <c r="D243" i="13"/>
  <c r="F249" i="13"/>
  <c r="H234" i="13"/>
  <c r="D233" i="13"/>
  <c r="D232" i="13"/>
  <c r="F234" i="13"/>
  <c r="H228" i="13"/>
  <c r="F228" i="13"/>
  <c r="H192" i="13"/>
  <c r="F192" i="13"/>
  <c r="H182" i="13"/>
  <c r="F182" i="13"/>
  <c r="H176" i="13"/>
  <c r="F176" i="13"/>
  <c r="H170" i="13"/>
  <c r="F170" i="13"/>
  <c r="H165" i="13"/>
  <c r="F165" i="13"/>
  <c r="H156" i="13"/>
  <c r="F156" i="13"/>
  <c r="H152" i="13"/>
  <c r="F152" i="13"/>
  <c r="H147" i="13"/>
  <c r="F147" i="13"/>
  <c r="H142" i="13"/>
  <c r="F142" i="13"/>
  <c r="H131" i="13"/>
  <c r="F131" i="13"/>
  <c r="H125" i="13"/>
  <c r="H171" i="13"/>
  <c r="F125" i="13"/>
  <c r="F171" i="13"/>
  <c r="H111" i="13"/>
  <c r="F111" i="13"/>
  <c r="H105" i="13"/>
  <c r="F105" i="13"/>
  <c r="H92" i="13"/>
  <c r="F92" i="13"/>
  <c r="H79" i="13"/>
  <c r="F79" i="13"/>
  <c r="H58" i="13"/>
  <c r="E58" i="13"/>
  <c r="D57" i="13"/>
  <c r="D58" i="13"/>
  <c r="H55" i="13"/>
  <c r="E55" i="13"/>
  <c r="D55" i="13"/>
  <c r="F54" i="13"/>
  <c r="F53" i="13"/>
  <c r="F55" i="13"/>
  <c r="H51" i="13"/>
  <c r="E51" i="13"/>
  <c r="D50" i="13"/>
  <c r="F50" i="13"/>
  <c r="C50" i="13"/>
  <c r="F49" i="13"/>
  <c r="D48" i="13"/>
  <c r="D51" i="13"/>
  <c r="H42" i="13"/>
  <c r="E42" i="13"/>
  <c r="D42" i="13"/>
  <c r="F41" i="13"/>
  <c r="F40" i="13"/>
  <c r="F39" i="13"/>
  <c r="F42" i="13"/>
  <c r="H37" i="13"/>
  <c r="H59" i="13"/>
  <c r="E37" i="13"/>
  <c r="D37" i="13"/>
  <c r="F36" i="13"/>
  <c r="F35" i="13"/>
  <c r="F37" i="13"/>
  <c r="H33" i="13"/>
  <c r="E33" i="13"/>
  <c r="E59" i="13"/>
  <c r="D33" i="13"/>
  <c r="C33" i="13"/>
  <c r="F32" i="13"/>
  <c r="F31" i="13"/>
  <c r="F30" i="13"/>
  <c r="F29" i="13"/>
  <c r="F28" i="13"/>
  <c r="F27" i="13"/>
  <c r="F26" i="13"/>
  <c r="F25" i="13"/>
  <c r="F24" i="13"/>
  <c r="F23" i="13"/>
  <c r="F22" i="13"/>
  <c r="F21" i="13"/>
  <c r="F20" i="13"/>
  <c r="F19" i="13"/>
  <c r="F18" i="13"/>
  <c r="F17" i="13"/>
  <c r="F16" i="13"/>
  <c r="F15" i="13"/>
  <c r="F14" i="13"/>
  <c r="F13" i="13"/>
  <c r="F12" i="13"/>
  <c r="F11" i="13"/>
  <c r="F33" i="13"/>
  <c r="D59" i="13"/>
  <c r="F270" i="13"/>
  <c r="H270" i="13"/>
  <c r="H272" i="13"/>
  <c r="F48" i="13"/>
  <c r="F51" i="13"/>
  <c r="F57" i="13"/>
  <c r="F58" i="13"/>
  <c r="F59" i="13"/>
  <c r="F272" i="13"/>
  <c r="C102" i="7"/>
  <c r="C90" i="7"/>
  <c r="E96" i="7"/>
  <c r="E101" i="7"/>
  <c r="E99" i="7"/>
  <c r="E94" i="7"/>
  <c r="E98" i="7"/>
  <c r="E97" i="7"/>
  <c r="E100" i="7"/>
  <c r="E95" i="7"/>
  <c r="E89" i="7"/>
  <c r="E81" i="7"/>
  <c r="E84" i="7"/>
  <c r="E83" i="7"/>
  <c r="E82" i="7"/>
  <c r="E86" i="7"/>
  <c r="E88" i="7"/>
  <c r="E87" i="7"/>
  <c r="E85" i="7"/>
  <c r="B68" i="7"/>
  <c r="E63" i="7"/>
  <c r="B63" i="7"/>
  <c r="B35" i="7"/>
  <c r="E32" i="7"/>
  <c r="E102" i="7"/>
  <c r="E90" i="7"/>
  <c r="D229" i="12"/>
  <c r="F224" i="12"/>
  <c r="D224" i="12"/>
  <c r="G33" i="12"/>
  <c r="F33" i="12"/>
  <c r="D33" i="12"/>
  <c r="C33" i="12"/>
  <c r="B24" i="3"/>
  <c r="C22" i="7"/>
  <c r="C21" i="7"/>
  <c r="C20" i="7"/>
  <c r="C19" i="7"/>
  <c r="C17" i="7"/>
  <c r="C18" i="7"/>
  <c r="C109" i="3"/>
  <c r="C93" i="3"/>
  <c r="B69" i="3"/>
  <c r="B64" i="3"/>
  <c r="E64" i="3"/>
  <c r="B36" i="3"/>
  <c r="E33" i="3"/>
  <c r="E97" i="3"/>
  <c r="E99" i="3"/>
  <c r="E102" i="3"/>
  <c r="E103" i="3"/>
  <c r="E104" i="3"/>
  <c r="E101" i="3"/>
  <c r="E105" i="3"/>
  <c r="E106" i="3"/>
  <c r="E108" i="3"/>
  <c r="E100" i="3"/>
  <c r="E107" i="3"/>
  <c r="E98" i="3"/>
  <c r="E85" i="3"/>
  <c r="E88" i="3"/>
  <c r="E90" i="3"/>
  <c r="E86" i="3"/>
  <c r="E89" i="3"/>
  <c r="E84" i="3"/>
  <c r="E91" i="3"/>
  <c r="E92" i="3"/>
  <c r="E87" i="3"/>
  <c r="E83" i="3"/>
  <c r="E82" i="3"/>
  <c r="C23" i="7"/>
  <c r="E109" i="3"/>
  <c r="E93" i="3"/>
</calcChain>
</file>

<file path=xl/sharedStrings.xml><?xml version="1.0" encoding="utf-8"?>
<sst xmlns="http://schemas.openxmlformats.org/spreadsheetml/2006/main" count="1537" uniqueCount="759">
  <si>
    <t>Invited Speakers</t>
  </si>
  <si>
    <t>Daily registration</t>
  </si>
  <si>
    <t>Educational Day</t>
  </si>
  <si>
    <t>Regular Delegate - member</t>
  </si>
  <si>
    <t>Regular Delegate - non-member</t>
  </si>
  <si>
    <t>Residents/Fellows</t>
  </si>
  <si>
    <t>Nurses/PPO</t>
  </si>
  <si>
    <t>Parents/Survivors</t>
  </si>
  <si>
    <t>Networking Dinner</t>
  </si>
  <si>
    <t>Sponsorship</t>
  </si>
  <si>
    <t>Company name</t>
  </si>
  <si>
    <t>EUSA Pharma</t>
  </si>
  <si>
    <t>Takeda</t>
  </si>
  <si>
    <t>Texa's Chldren's Hospital</t>
  </si>
  <si>
    <t>Garron Family Cancer Centre</t>
  </si>
  <si>
    <t>Bertoia Family Grant</t>
  </si>
  <si>
    <t>Pediatric Oncology Group of Ontario</t>
  </si>
  <si>
    <t>Dana-Faber</t>
  </si>
  <si>
    <t>ASCO</t>
  </si>
  <si>
    <t>Apeiron</t>
  </si>
  <si>
    <t>Boehringer Ingelheim</t>
  </si>
  <si>
    <t>Meagan's Walk</t>
  </si>
  <si>
    <t>ABSTRACTS</t>
  </si>
  <si>
    <t>Submitted abstracts</t>
  </si>
  <si>
    <t>Countries submitted from</t>
  </si>
  <si>
    <t>Abstracts per submitter</t>
  </si>
  <si>
    <t>Accepted as Oral Presentations</t>
  </si>
  <si>
    <t>Rate of acceptance (oral)</t>
  </si>
  <si>
    <t>Accepted as Poster</t>
  </si>
  <si>
    <t>Rate of acceptance (poster)</t>
  </si>
  <si>
    <t>Rejected abstracts (content)</t>
  </si>
  <si>
    <t>Rejected abstracts (incomplete, multiple submisison etc.)</t>
  </si>
  <si>
    <t>Rate of rejection (content)</t>
  </si>
  <si>
    <t>Social Programme - Fun Run</t>
  </si>
  <si>
    <t>Rank</t>
  </si>
  <si>
    <t>Amount in CAD</t>
  </si>
  <si>
    <t>Amount in EUR (for overall comparison)</t>
  </si>
  <si>
    <t>SPONSORS</t>
  </si>
  <si>
    <t>EXHIBITORS</t>
  </si>
  <si>
    <t>Eusa Pharma</t>
  </si>
  <si>
    <t>The Children's Hospital of Philadelphia</t>
  </si>
  <si>
    <t>SickKids</t>
  </si>
  <si>
    <t>NOVA Laboratories Ltd</t>
  </si>
  <si>
    <t>ASPHO</t>
  </si>
  <si>
    <t>Baxter</t>
  </si>
  <si>
    <t>Roche/Genentech</t>
  </si>
  <si>
    <t>PROGRAMME</t>
  </si>
  <si>
    <t>CME Credits</t>
  </si>
  <si>
    <t xml:space="preserve">Welcome Reception </t>
  </si>
  <si>
    <t>n/a</t>
  </si>
  <si>
    <t>incl. in delegate fee</t>
  </si>
  <si>
    <t>approx.</t>
  </si>
  <si>
    <t>AWARDS</t>
  </si>
  <si>
    <t>Schweisguth Prize</t>
  </si>
  <si>
    <t>SIOP Awards</t>
  </si>
  <si>
    <t>Basic and Translational Research</t>
  </si>
  <si>
    <t>Clinical Trials</t>
  </si>
  <si>
    <t>Paediatric Oncology in Developing Countries</t>
  </si>
  <si>
    <t>Fasanelli Award</t>
  </si>
  <si>
    <t>Poster Prizes</t>
  </si>
  <si>
    <t>SIOP GRANTS</t>
  </si>
  <si>
    <t>Scholarships</t>
  </si>
  <si>
    <t>Young Investigator Awards</t>
  </si>
  <si>
    <t>DNA Methylation in Wilms tumours identifies alterations associated with nephrogenic rest formation, tumourigenic progression and tumour biomarkers in patient blood</t>
  </si>
  <si>
    <t>Jocelyn Charlton (Great Ormond, UK)</t>
  </si>
  <si>
    <t>ZOLEDRONATE DOES NOT REDUCES THE RISK OF TREATMENT FAILURE IN OSTEOSARCOMA: RESULTS OF THE FRENCH MULTICENTER OS2006 RANDOMISDED TRIAL</t>
  </si>
  <si>
    <t>E.A. Mullen</t>
  </si>
  <si>
    <t>COMPREHENSIVE UPDATE OF PEDIATRIC RENAL TUMOR EPIDEMIOLOGY: ANALYSIS OF THE FIRST 4000 PATIENTS ON CHILDREN’S ONCOLOGY GROUP (COG) RENAL TUMOR CLASSIFICATION AND BIOLOGY PROTOCOL AREN03B2</t>
  </si>
  <si>
    <t>J. Torchia</t>
  </si>
  <si>
    <t xml:space="preserve">INTEGRATIVE GENOMIC ANALYSES IDENTIFY RECURRENT STRUCTURAL ALTERATIONS IN ATYPICAL TERATOID RHABDOID TUMOURS (ATRTS)
</t>
  </si>
  <si>
    <t>N. Roy Moulik</t>
  </si>
  <si>
    <t xml:space="preserve">SERUM FOLATE LEVELS, METHYLENE TETRA HYDROXY FOLATE REDUCTASE (MTHFR) GENOTYPE, AND COMPLICATIONS DURING INDUCTION CHEMOTHERAPY IN CHILDREN WITH ACUTE LYMPHOBLASTIC LEUKEMIA (ALL)
</t>
  </si>
  <si>
    <t xml:space="preserve">Laurence Brugières (Gustave Roussy Institute, France) </t>
  </si>
  <si>
    <t> D’Angio Lecture</t>
  </si>
  <si>
    <t>Access to radiotherapy for children around the world</t>
  </si>
  <si>
    <t>Name/Number</t>
  </si>
  <si>
    <t>Title</t>
  </si>
  <si>
    <t>TOTAL</t>
  </si>
  <si>
    <t>REGISTRATION (paid)</t>
  </si>
  <si>
    <t>TOTAL ATTENDANCE (incl. unpaid)</t>
  </si>
  <si>
    <t>Submitted Late Breaker abstracts</t>
  </si>
  <si>
    <t>Accepted as Late Breaker abstracts</t>
  </si>
  <si>
    <t>Accepted as E-Poster</t>
  </si>
  <si>
    <t>Rate of acceptance (E- poster)</t>
  </si>
  <si>
    <t>Submitters</t>
  </si>
  <si>
    <t>Rate of acceptance (late breaker)</t>
  </si>
  <si>
    <t>Keynote Lectures</t>
  </si>
  <si>
    <t>Symposia</t>
  </si>
  <si>
    <t>Meet the expert</t>
  </si>
  <si>
    <t>GENERAL</t>
  </si>
  <si>
    <t>TOPIC DISTRIBUTION</t>
  </si>
  <si>
    <t>Haematology</t>
  </si>
  <si>
    <t>Acute Lymphoblastic Leukaemia</t>
  </si>
  <si>
    <t>Myeloid Leukemias , Myelodysplastic and  Myeloproliferative Syndromes</t>
  </si>
  <si>
    <t>Lymphomas</t>
  </si>
  <si>
    <t>Histiocytosis</t>
  </si>
  <si>
    <t>Solid non-brain tumors</t>
  </si>
  <si>
    <t xml:space="preserve">Rare tumors  </t>
  </si>
  <si>
    <t>Neuroblastoma</t>
  </si>
  <si>
    <t>Renal tumors</t>
  </si>
  <si>
    <t>Bone tumors</t>
  </si>
  <si>
    <t>Soft tissue sarcomas</t>
  </si>
  <si>
    <t>Retinoblastoma</t>
  </si>
  <si>
    <t>Liver tumors</t>
  </si>
  <si>
    <t>Germ cell tumors</t>
  </si>
  <si>
    <t>Brain tumors</t>
  </si>
  <si>
    <t>Disease oriented abstracts</t>
  </si>
  <si>
    <t>Transversal themes</t>
  </si>
  <si>
    <t>Treatement and care</t>
  </si>
  <si>
    <t>Surgery (IPSO)</t>
  </si>
  <si>
    <t>Radiation Oncology (PROS)</t>
  </si>
  <si>
    <t>New drugs/experimental therapeutics</t>
  </si>
  <si>
    <t>Psychosocial</t>
  </si>
  <si>
    <t>Nursing</t>
  </si>
  <si>
    <t>Supportive care/Palliative care</t>
  </si>
  <si>
    <t>Epidemiology</t>
  </si>
  <si>
    <t>Late effect</t>
  </si>
  <si>
    <t>ICCCPO (Parent/Survivors)</t>
  </si>
  <si>
    <t>Others</t>
  </si>
  <si>
    <t>Congress Profit for SIOP</t>
  </si>
  <si>
    <t>SIOP Annual Congress Statistics and Overview</t>
  </si>
  <si>
    <t>tbc</t>
  </si>
  <si>
    <t>Attendance</t>
  </si>
  <si>
    <t>TOTAL (paid)</t>
  </si>
  <si>
    <t>2014 Toronto</t>
  </si>
  <si>
    <t>Item</t>
  </si>
  <si>
    <t>2013 HongKong</t>
  </si>
  <si>
    <t>2015 Cape Town</t>
  </si>
  <si>
    <t>2016 Dublin</t>
  </si>
  <si>
    <t>2017 Washington</t>
  </si>
  <si>
    <t>Exhibition</t>
  </si>
  <si>
    <t>LOC Chair</t>
  </si>
  <si>
    <t>Eric Bouffet</t>
  </si>
  <si>
    <t>SC Chair</t>
  </si>
  <si>
    <t>Francois Doz</t>
  </si>
  <si>
    <t>SIOP President</t>
  </si>
  <si>
    <t>Giorgio Perilongo</t>
  </si>
  <si>
    <t>World Region</t>
  </si>
  <si>
    <t>PAX</t>
  </si>
  <si>
    <t>North America</t>
  </si>
  <si>
    <t>Western Europe</t>
  </si>
  <si>
    <t>East Asia &amp; Pacific</t>
  </si>
  <si>
    <t>Central &amp; South America</t>
  </si>
  <si>
    <t>Middle East</t>
  </si>
  <si>
    <t>Eastern Europe</t>
  </si>
  <si>
    <t>Africa &amp; Atlantic</t>
  </si>
  <si>
    <t>Central Asia</t>
  </si>
  <si>
    <t>Grand Total</t>
  </si>
  <si>
    <t>Delegates</t>
  </si>
  <si>
    <t>#</t>
  </si>
  <si>
    <t>Delegate Countries</t>
  </si>
  <si>
    <t>Country</t>
  </si>
  <si>
    <t>Continent</t>
  </si>
  <si>
    <t>United Kingdom</t>
  </si>
  <si>
    <t>Europe</t>
  </si>
  <si>
    <t>USA</t>
  </si>
  <si>
    <t>Americas</t>
  </si>
  <si>
    <t>Japan</t>
  </si>
  <si>
    <t>Asia Pacif</t>
  </si>
  <si>
    <t>Germany</t>
  </si>
  <si>
    <t>MEA</t>
  </si>
  <si>
    <t>The Netherlands</t>
  </si>
  <si>
    <t>Afrika</t>
  </si>
  <si>
    <t>Canada</t>
  </si>
  <si>
    <t>(blank)</t>
  </si>
  <si>
    <t>Sweden</t>
  </si>
  <si>
    <t>Italy</t>
  </si>
  <si>
    <t>Brazil</t>
  </si>
  <si>
    <t>France</t>
  </si>
  <si>
    <t>Australia</t>
  </si>
  <si>
    <t>India</t>
  </si>
  <si>
    <t>Turkey</t>
  </si>
  <si>
    <t>Russian Federation</t>
  </si>
  <si>
    <t>Argentina</t>
  </si>
  <si>
    <t>Mexico</t>
  </si>
  <si>
    <t>Belgium</t>
  </si>
  <si>
    <t>Spain</t>
  </si>
  <si>
    <t>Switzerland</t>
  </si>
  <si>
    <t>Norway</t>
  </si>
  <si>
    <t>South Africa</t>
  </si>
  <si>
    <t>Denmark</t>
  </si>
  <si>
    <t>Saudi Arabia</t>
  </si>
  <si>
    <t>Hong Kong</t>
  </si>
  <si>
    <t>Poland</t>
  </si>
  <si>
    <t>Greece</t>
  </si>
  <si>
    <t>Finland</t>
  </si>
  <si>
    <t>Austria</t>
  </si>
  <si>
    <t>Israel</t>
  </si>
  <si>
    <t>Ukraine</t>
  </si>
  <si>
    <t>Ireland</t>
  </si>
  <si>
    <t>Egypt</t>
  </si>
  <si>
    <t>Croatia</t>
  </si>
  <si>
    <t>New Zealand</t>
  </si>
  <si>
    <t>Colombia</t>
  </si>
  <si>
    <t>Korea</t>
  </si>
  <si>
    <t>Serbia</t>
  </si>
  <si>
    <t>Slovak Republic</t>
  </si>
  <si>
    <t>Indonesia</t>
  </si>
  <si>
    <t>Hungary</t>
  </si>
  <si>
    <t>Ghana</t>
  </si>
  <si>
    <t>China</t>
  </si>
  <si>
    <t>Bulgaria</t>
  </si>
  <si>
    <t>Pakistan</t>
  </si>
  <si>
    <t>Romania</t>
  </si>
  <si>
    <t>Lebanon</t>
  </si>
  <si>
    <t>Czech Republic</t>
  </si>
  <si>
    <t>Singapore</t>
  </si>
  <si>
    <t>Portugal</t>
  </si>
  <si>
    <t>Jordan</t>
  </si>
  <si>
    <t>Nigeria</t>
  </si>
  <si>
    <t>Taiwan</t>
  </si>
  <si>
    <t>Chile</t>
  </si>
  <si>
    <t>Estonia</t>
  </si>
  <si>
    <t>Syria</t>
  </si>
  <si>
    <t>Slovenia</t>
  </si>
  <si>
    <t>Paraguay</t>
  </si>
  <si>
    <t>Uruguay</t>
  </si>
  <si>
    <t>UK</t>
  </si>
  <si>
    <t>Ecuador</t>
  </si>
  <si>
    <t>Luxembourg</t>
  </si>
  <si>
    <t>Iran</t>
  </si>
  <si>
    <t>Armenia</t>
  </si>
  <si>
    <t>Zambia</t>
  </si>
  <si>
    <t>Cameroon</t>
  </si>
  <si>
    <t>South Korea</t>
  </si>
  <si>
    <t>Bangladesh</t>
  </si>
  <si>
    <t>U.A.E.</t>
  </si>
  <si>
    <t>Algeria</t>
  </si>
  <si>
    <t>Iceland</t>
  </si>
  <si>
    <t>El Salvador</t>
  </si>
  <si>
    <t>Malta</t>
  </si>
  <si>
    <t>Qatar</t>
  </si>
  <si>
    <t>Kenya</t>
  </si>
  <si>
    <t>Belarus</t>
  </si>
  <si>
    <t>Nepal</t>
  </si>
  <si>
    <t>Guatemala</t>
  </si>
  <si>
    <t>Malaysia</t>
  </si>
  <si>
    <t>Kazakhstan</t>
  </si>
  <si>
    <t>Kuwait</t>
  </si>
  <si>
    <t>Bolivia</t>
  </si>
  <si>
    <t>US</t>
  </si>
  <si>
    <t>Honduras</t>
  </si>
  <si>
    <t>Azerbaijan</t>
  </si>
  <si>
    <t>Oman</t>
  </si>
  <si>
    <t>Serbia Montenegro</t>
  </si>
  <si>
    <t>Philippines</t>
  </si>
  <si>
    <t>Morocco</t>
  </si>
  <si>
    <t>Malawi</t>
  </si>
  <si>
    <t>Myanmar</t>
  </si>
  <si>
    <t>Vietnam</t>
  </si>
  <si>
    <t>IE</t>
  </si>
  <si>
    <t>Ethiopia</t>
  </si>
  <si>
    <t>IN</t>
  </si>
  <si>
    <t>Tunisia</t>
  </si>
  <si>
    <t>Nicaragua</t>
  </si>
  <si>
    <t>Lithuania</t>
  </si>
  <si>
    <t>Dominican Republic</t>
  </si>
  <si>
    <t>Macedonia</t>
  </si>
  <si>
    <t>Sri Lanka</t>
  </si>
  <si>
    <t>RU</t>
  </si>
  <si>
    <t>Sudan</t>
  </si>
  <si>
    <t>FR</t>
  </si>
  <si>
    <t>NL</t>
  </si>
  <si>
    <t>Bosnia-Herzegovina</t>
  </si>
  <si>
    <t>GR</t>
  </si>
  <si>
    <t>Kyrgyzstan</t>
  </si>
  <si>
    <t>2012 London</t>
  </si>
  <si>
    <t>2011 Auckland</t>
  </si>
  <si>
    <t>2010 Boston</t>
  </si>
  <si>
    <t>2001 Brisbane</t>
  </si>
  <si>
    <t>2008 Berlin</t>
  </si>
  <si>
    <t>2009 Sao Paulo</t>
  </si>
  <si>
    <t>2007 Mumbai</t>
  </si>
  <si>
    <t>2006 Geneva</t>
  </si>
  <si>
    <t>2005 Vancouver</t>
  </si>
  <si>
    <t>2004 Oslo</t>
  </si>
  <si>
    <t>2003 Cairo</t>
  </si>
  <si>
    <t>2002 Porto</t>
  </si>
  <si>
    <t>1,204</t>
  </si>
  <si>
    <t>See entire country breakdown</t>
  </si>
  <si>
    <t>CANADA</t>
  </si>
  <si>
    <t>JAPAN</t>
  </si>
  <si>
    <t>BRAZIL</t>
  </si>
  <si>
    <t>THE NETHERLANDS</t>
  </si>
  <si>
    <t>INDIA</t>
  </si>
  <si>
    <t>GERMANY</t>
  </si>
  <si>
    <t>FRANCE</t>
  </si>
  <si>
    <t>MEXICO</t>
  </si>
  <si>
    <t>ITALY</t>
  </si>
  <si>
    <t>SPAIN</t>
  </si>
  <si>
    <t>TURKEY</t>
  </si>
  <si>
    <t>SWEDEN</t>
  </si>
  <si>
    <t>SAUDI ARABIA</t>
  </si>
  <si>
    <t>CHINA</t>
  </si>
  <si>
    <t>AUSTRALIA</t>
  </si>
  <si>
    <t>BELGIUM</t>
  </si>
  <si>
    <t>AUSTRIA</t>
  </si>
  <si>
    <t>ISRAEL</t>
  </si>
  <si>
    <t>SWITZERLAND</t>
  </si>
  <si>
    <t>SOUTH AFRICA</t>
  </si>
  <si>
    <t>POLAND</t>
  </si>
  <si>
    <t>COLOMBIA</t>
  </si>
  <si>
    <t>RUSSIA</t>
  </si>
  <si>
    <t>EGYPT</t>
  </si>
  <si>
    <t>DENMARK</t>
  </si>
  <si>
    <t>PAKISTAN</t>
  </si>
  <si>
    <t>FINLAND</t>
  </si>
  <si>
    <t>ARGENTINA</t>
  </si>
  <si>
    <t>REPUBLIC OF KOREA</t>
  </si>
  <si>
    <t>HONG KONG S.A.R.</t>
  </si>
  <si>
    <t>SINGAPORE</t>
  </si>
  <si>
    <t>BANGLADESH</t>
  </si>
  <si>
    <t>IRELAND</t>
  </si>
  <si>
    <t>NORWAY</t>
  </si>
  <si>
    <t>PHILIPPINES</t>
  </si>
  <si>
    <t>JORDAN</t>
  </si>
  <si>
    <t>INDONESIA</t>
  </si>
  <si>
    <t>GREECE</t>
  </si>
  <si>
    <t>UKRAINE</t>
  </si>
  <si>
    <t>UNITED ARAB EMIRATES</t>
  </si>
  <si>
    <t>GHANA</t>
  </si>
  <si>
    <t>NEW ZEALAND</t>
  </si>
  <si>
    <t>LEBANON</t>
  </si>
  <si>
    <t>NIGERIA</t>
  </si>
  <si>
    <t>PORTUGAL</t>
  </si>
  <si>
    <t>CROATIA</t>
  </si>
  <si>
    <t>PARAGUAY</t>
  </si>
  <si>
    <t>SLOVAK REPUBLIC</t>
  </si>
  <si>
    <t>IRAN</t>
  </si>
  <si>
    <t>CZECH REPUBLIC</t>
  </si>
  <si>
    <t>MALAYSIA</t>
  </si>
  <si>
    <t>MOROCCO</t>
  </si>
  <si>
    <t>SERBIA</t>
  </si>
  <si>
    <t>ICELAND</t>
  </si>
  <si>
    <t>PERU</t>
  </si>
  <si>
    <t>VIETNAM</t>
  </si>
  <si>
    <t>HUNGARY</t>
  </si>
  <si>
    <t>ECUADOR</t>
  </si>
  <si>
    <t>NEPAL</t>
  </si>
  <si>
    <t>GUATEMALA</t>
  </si>
  <si>
    <t>QATAR</t>
  </si>
  <si>
    <t>TUNISIA</t>
  </si>
  <si>
    <t>BAHAMAS</t>
  </si>
  <si>
    <t>ALGERIA</t>
  </si>
  <si>
    <t>NICARAGUA</t>
  </si>
  <si>
    <t>URUGUAY</t>
  </si>
  <si>
    <t>ST VINCENT &amp; BEQUIA</t>
  </si>
  <si>
    <t>CAMEROON</t>
  </si>
  <si>
    <t>REUNION</t>
  </si>
  <si>
    <t>VIRGIN ISLANDS (U.S.)</t>
  </si>
  <si>
    <t>OMAN</t>
  </si>
  <si>
    <t>SRI LANKA</t>
  </si>
  <si>
    <t>RWANDA</t>
  </si>
  <si>
    <t>FRENCH GUIANA</t>
  </si>
  <si>
    <t>EL SALVADOR</t>
  </si>
  <si>
    <t>ROMANIA</t>
  </si>
  <si>
    <t>BOLIVIA</t>
  </si>
  <si>
    <t>KENYA</t>
  </si>
  <si>
    <t>ZIMBABWE</t>
  </si>
  <si>
    <t>TAIWAN R.O.C.</t>
  </si>
  <si>
    <t>BOSNIA-HERZEGOVINA</t>
  </si>
  <si>
    <t>THAILAND</t>
  </si>
  <si>
    <t>BARBADOS</t>
  </si>
  <si>
    <t>CHILE</t>
  </si>
  <si>
    <t>SLOVENIA</t>
  </si>
  <si>
    <t>JAMAICA</t>
  </si>
  <si>
    <t>Total</t>
  </si>
  <si>
    <t>VENEZUELA</t>
  </si>
  <si>
    <t>BRUNEI</t>
  </si>
  <si>
    <t>ETHIOPIA</t>
  </si>
  <si>
    <t>LATVIA</t>
  </si>
  <si>
    <t>KAZAKHSTAN</t>
  </si>
  <si>
    <t>LUXEMBOURG</t>
  </si>
  <si>
    <t>CYPRUS</t>
  </si>
  <si>
    <t>MACAU</t>
  </si>
  <si>
    <t>KUWAIT</t>
  </si>
  <si>
    <t>SYRIA</t>
  </si>
  <si>
    <t>ESTONIA</t>
  </si>
  <si>
    <t>TAIWAN</t>
  </si>
  <si>
    <t>AZERBAIJAN</t>
  </si>
  <si>
    <t>MALAWI</t>
  </si>
  <si>
    <t>TANZANIA</t>
  </si>
  <si>
    <t>Different Countries</t>
  </si>
  <si>
    <t>Final Report  - in CAD</t>
  </si>
  <si>
    <t>Code</t>
  </si>
  <si>
    <t>Actual</t>
  </si>
  <si>
    <t>Origional Budget</t>
  </si>
  <si>
    <t>Last presented budget</t>
  </si>
  <si>
    <t>Revenues</t>
  </si>
  <si>
    <t>Registration's revenues</t>
  </si>
  <si>
    <t>Pax</t>
  </si>
  <si>
    <t>240110</t>
  </si>
  <si>
    <t>Full Participants Non member - Early</t>
  </si>
  <si>
    <t>Full Participants Non member - Late</t>
  </si>
  <si>
    <t>Full Participants Non member - Onsite</t>
  </si>
  <si>
    <t>Full Participants member - Early</t>
  </si>
  <si>
    <t>Full Participants member - Late</t>
  </si>
  <si>
    <t>Full Participants member - Onsite</t>
  </si>
  <si>
    <t>Residents / Fellows - Early</t>
  </si>
  <si>
    <t>Residents / Fellows - Late</t>
  </si>
  <si>
    <t>Residents / Fellows - Onsite</t>
  </si>
  <si>
    <t>Nurses / PPO - Early</t>
  </si>
  <si>
    <t>Nurses / PPO - Late</t>
  </si>
  <si>
    <t>Nurses / PPO - Onsite</t>
  </si>
  <si>
    <t>Parents / Survivors - Early</t>
  </si>
  <si>
    <t>Parents / Survivors - Late</t>
  </si>
  <si>
    <t>Parents / Survivors - Onsite</t>
  </si>
  <si>
    <t xml:space="preserve">Press </t>
  </si>
  <si>
    <t xml:space="preserve">Invited Speakers </t>
  </si>
  <si>
    <t>Bursaries</t>
  </si>
  <si>
    <t>Free Exhibitor Badges and Exempt</t>
  </si>
  <si>
    <t>Extra Exhibitor Badges</t>
  </si>
  <si>
    <t>Total Registration fees</t>
  </si>
  <si>
    <t>Education Day - Doctors</t>
  </si>
  <si>
    <t>Education Day - Nurses</t>
  </si>
  <si>
    <t>Total revenues from teaching courses fees</t>
  </si>
  <si>
    <t xml:space="preserve">Gala dinner tickets for congress delegates </t>
  </si>
  <si>
    <t>Total revenues from Annual Dinner tickets</t>
  </si>
  <si>
    <t>Total revenues from Registration</t>
  </si>
  <si>
    <t>Sponsorship and exhibitions</t>
  </si>
  <si>
    <t>Total Sponsorship and exhibitions</t>
  </si>
  <si>
    <t>Accommodation Sales</t>
  </si>
  <si>
    <t>Accommodation sales</t>
  </si>
  <si>
    <t>Kenes handling fee</t>
  </si>
  <si>
    <t>Total Accommodation Sales</t>
  </si>
  <si>
    <t>248100</t>
  </si>
  <si>
    <t>Municipal Grant</t>
  </si>
  <si>
    <t>Total Grants</t>
  </si>
  <si>
    <t>Total revenues</t>
  </si>
  <si>
    <t>Expenses</t>
  </si>
  <si>
    <t xml:space="preserve">Promotion </t>
  </si>
  <si>
    <t>Printing &amp; Mailing of Announcement</t>
  </si>
  <si>
    <t>Promotion in related congresses</t>
  </si>
  <si>
    <t>Booths at other congresses</t>
  </si>
  <si>
    <t xml:space="preserve">Congress Website </t>
  </si>
  <si>
    <t>E-Marketing</t>
  </si>
  <si>
    <t>Search engine marketing SEO</t>
  </si>
  <si>
    <t>Pay per click campaign</t>
  </si>
  <si>
    <t xml:space="preserve">Advertisements - barters </t>
  </si>
  <si>
    <t>Prospectus &amp; promotion with industry</t>
  </si>
  <si>
    <t>Mailshots , Newsletters</t>
  </si>
  <si>
    <t>Calendar submission</t>
  </si>
  <si>
    <t xml:space="preserve">Congress Concept (design, graphic and logo) </t>
  </si>
  <si>
    <t>Industry promotion at congresses</t>
  </si>
  <si>
    <t>Research</t>
  </si>
  <si>
    <t>155117</t>
  </si>
  <si>
    <t>Social media</t>
  </si>
  <si>
    <t>Database enrichment and maintenance</t>
  </si>
  <si>
    <t>Video production for promotional use</t>
  </si>
  <si>
    <t>155121</t>
  </si>
  <si>
    <t>Strategy &amp; Planning</t>
  </si>
  <si>
    <t>Other promotional activities</t>
  </si>
  <si>
    <t>Total Promotion costs</t>
  </si>
  <si>
    <t>Secretariat</t>
  </si>
  <si>
    <t>Kenes Secretariat (Inc. in the management fee )</t>
  </si>
  <si>
    <t>Abstract processing</t>
  </si>
  <si>
    <t>Communication cost</t>
  </si>
  <si>
    <t>Total Secreteriat costs</t>
  </si>
  <si>
    <t>Printing</t>
  </si>
  <si>
    <t>Graphics and design</t>
  </si>
  <si>
    <t xml:space="preserve">Program Books </t>
  </si>
  <si>
    <t xml:space="preserve">Mini programs </t>
  </si>
  <si>
    <t xml:space="preserve">Book of abstracts </t>
  </si>
  <si>
    <t>CD of Abstracts</t>
  </si>
  <si>
    <t>Abstracts on-line version</t>
  </si>
  <si>
    <t xml:space="preserve">Administrative printings (invitations, letters, etc.) </t>
  </si>
  <si>
    <t xml:space="preserve">Certificate printing - teaching course, congress, posters </t>
  </si>
  <si>
    <t>Names Badges</t>
  </si>
  <si>
    <t>155315</t>
  </si>
  <si>
    <t xml:space="preserve">Abstract System Adaptations </t>
  </si>
  <si>
    <t>Total Printing costs</t>
  </si>
  <si>
    <t>Venue</t>
  </si>
  <si>
    <t>Rental of Halls</t>
  </si>
  <si>
    <t>Venue mandatory Services -  security, cleaning, garbage disposal &amp; recycling, energy consumption</t>
  </si>
  <si>
    <t>Total congress venue costs</t>
  </si>
  <si>
    <t>Technical Arrangements</t>
  </si>
  <si>
    <t>Furniture rental</t>
  </si>
  <si>
    <t>Building of registration area and desks</t>
  </si>
  <si>
    <t>Total construction costs</t>
  </si>
  <si>
    <t>AV</t>
  </si>
  <si>
    <t>Audio Visual - Standards Package</t>
  </si>
  <si>
    <t xml:space="preserve">Additional AV Requirements </t>
  </si>
  <si>
    <t xml:space="preserve">AV Operation </t>
  </si>
  <si>
    <t>AV Extras (Timer)</t>
  </si>
  <si>
    <t>Total AV</t>
  </si>
  <si>
    <t xml:space="preserve">Internet in the Exhibition area and infromation kiosks </t>
  </si>
  <si>
    <t xml:space="preserve">Internet Communication in the Halls </t>
  </si>
  <si>
    <t xml:space="preserve">Internet connections ( ex. Lounge, offices, reg. counters, cyber cafe) </t>
  </si>
  <si>
    <t xml:space="preserve">Telephone lines ( incl. call charges) </t>
  </si>
  <si>
    <t>Internet café</t>
  </si>
  <si>
    <t>Computer rental for registration, CME tracking center,</t>
  </si>
  <si>
    <t>Information Kiosks - Hardware</t>
  </si>
  <si>
    <t>Abstract viewing center</t>
  </si>
  <si>
    <t xml:space="preserve">Walkie Talkie devices </t>
  </si>
  <si>
    <t>155535</t>
  </si>
  <si>
    <t>COVR customization</t>
  </si>
  <si>
    <t>Total communication costs</t>
  </si>
  <si>
    <t>Signs, country flags - graphic and printing, hanging service</t>
  </si>
  <si>
    <t>Flowers</t>
  </si>
  <si>
    <t>Carpets</t>
  </si>
  <si>
    <t>Total decoration costs</t>
  </si>
  <si>
    <t>Poster boards</t>
  </si>
  <si>
    <t>Extra lighting for poster area and boards</t>
  </si>
  <si>
    <t xml:space="preserve">Help desk for exhibition and poster areas </t>
  </si>
  <si>
    <t>Total poster area</t>
  </si>
  <si>
    <t>Congress bags (including shipment)</t>
  </si>
  <si>
    <t>Pens and writing pads</t>
  </si>
  <si>
    <t>Total giveaways</t>
  </si>
  <si>
    <t xml:space="preserve">Exhibition - Coordination &amp; Construction </t>
  </si>
  <si>
    <t>Total exhibition Costs</t>
  </si>
  <si>
    <t>Other technical arrangement costs</t>
  </si>
  <si>
    <t>Freight</t>
  </si>
  <si>
    <t>Total Other Technical Arrangements</t>
  </si>
  <si>
    <t>Total technical arrangements costs</t>
  </si>
  <si>
    <t>Executive Lounge</t>
  </si>
  <si>
    <t>155700</t>
  </si>
  <si>
    <t>Executive lounge - coffee break</t>
  </si>
  <si>
    <t>Total speakers ready room costs</t>
  </si>
  <si>
    <t>Continuous Education</t>
  </si>
  <si>
    <t>Paperless application and scheduler</t>
  </si>
  <si>
    <t>E-Posters</t>
  </si>
  <si>
    <t>Cloud servers</t>
  </si>
  <si>
    <t>Additional Onsite Arrangements</t>
  </si>
  <si>
    <t xml:space="preserve">CME Credits </t>
  </si>
  <si>
    <t>Total continuous education costs</t>
  </si>
  <si>
    <t>Food and Beverage</t>
  </si>
  <si>
    <t xml:space="preserve">Welcome Reception - per person - </t>
  </si>
  <si>
    <t>Annual Dinner - per person</t>
  </si>
  <si>
    <t>Annual Dinner - transportation</t>
  </si>
  <si>
    <t>AM Coffee Break Day 1</t>
  </si>
  <si>
    <t>PM Coffee Break Day 1</t>
  </si>
  <si>
    <t>AM Coffee Break Day 2</t>
  </si>
  <si>
    <t>PM Coffee Break Day 2</t>
  </si>
  <si>
    <t>AM Coffee Break Day 3</t>
  </si>
  <si>
    <t>PM Coffee Break Day 3</t>
  </si>
  <si>
    <t>AM Coffee Break Day 4</t>
  </si>
  <si>
    <t>PM Coffee Break Day 4</t>
  </si>
  <si>
    <t>Lunch Break Day 1</t>
  </si>
  <si>
    <t>Lunch Break Day 2</t>
  </si>
  <si>
    <t>Lunch Break Day 3</t>
  </si>
  <si>
    <t xml:space="preserve">Water Coolers and cups - congress centre </t>
  </si>
  <si>
    <t>Audio Visual for social events</t>
  </si>
  <si>
    <t>Water for Speakers in Halls</t>
  </si>
  <si>
    <t>Opening ceremony - entertainment</t>
  </si>
  <si>
    <t>Opening ceremony - general costs</t>
  </si>
  <si>
    <t>Faculty dinner - per person costs</t>
  </si>
  <si>
    <t>Faculty dinner - transportation</t>
  </si>
  <si>
    <t>Faculty dinner - entertainment</t>
  </si>
  <si>
    <t>Fun-Run - transportation</t>
  </si>
  <si>
    <t xml:space="preserve">Fun-Run - transportation &amp; general costs </t>
  </si>
  <si>
    <t>Gala Dinner - entertainment</t>
  </si>
  <si>
    <t>Gala Dinner - general costs</t>
  </si>
  <si>
    <t>Catering for board meeting and small meetings</t>
  </si>
  <si>
    <t>Total Food and beverage costs</t>
  </si>
  <si>
    <t>Staff</t>
  </si>
  <si>
    <t xml:space="preserve">Kenes staff - Travel, per diem, direct expenses, hotel </t>
  </si>
  <si>
    <t xml:space="preserve">Local Manpower - Hostess, technician, security </t>
  </si>
  <si>
    <t>Total staff costs</t>
  </si>
  <si>
    <t>Faculty Costs</t>
  </si>
  <si>
    <t>Flight tickets (Domestic)</t>
  </si>
  <si>
    <t>Flight tickets (International)</t>
  </si>
  <si>
    <t xml:space="preserve">Local speakers expenses </t>
  </si>
  <si>
    <t>Special travel grants for speakers, committee members</t>
  </si>
  <si>
    <t>Hotel accommodation</t>
  </si>
  <si>
    <t>Total Faculty costs</t>
  </si>
  <si>
    <t>Awards and honoraria costs</t>
  </si>
  <si>
    <t xml:space="preserve">Bursaries - Travel Grants </t>
  </si>
  <si>
    <t>Total awards and honoraria costs</t>
  </si>
  <si>
    <t>Society cost</t>
  </si>
  <si>
    <t>Society Booth</t>
  </si>
  <si>
    <t>Total Society costs</t>
  </si>
  <si>
    <t>Miscellaneous</t>
  </si>
  <si>
    <t>Liability insurance</t>
  </si>
  <si>
    <t xml:space="preserve">Tips to hotel, congress centre staff, social events </t>
  </si>
  <si>
    <t>Bank and credit card charges</t>
  </si>
  <si>
    <t xml:space="preserve">Site visit &amp; Committee Meetings </t>
  </si>
  <si>
    <t>Petty cash &amp; unforeseen</t>
  </si>
  <si>
    <t>Photographer</t>
  </si>
  <si>
    <t>156718</t>
  </si>
  <si>
    <t>Visa handling</t>
  </si>
  <si>
    <t>Total miscellaneous</t>
  </si>
  <si>
    <t>Total expenses</t>
  </si>
  <si>
    <t>Total Profit from Congress</t>
  </si>
  <si>
    <t>VIEW FINAL REPORT BY KENES</t>
  </si>
  <si>
    <t>DELEGATE SURVEY RESULTS</t>
  </si>
  <si>
    <t>General questions</t>
  </si>
  <si>
    <t>Please indicate the extent to which you agree or disagree.</t>
  </si>
  <si>
    <t>Answer Options</t>
  </si>
  <si>
    <t>Strongly Agree</t>
  </si>
  <si>
    <t>Agree</t>
  </si>
  <si>
    <t>Disagree</t>
  </si>
  <si>
    <t>Strongly Disagree</t>
  </si>
  <si>
    <t>Response Count</t>
  </si>
  <si>
    <t>The event was well organised</t>
  </si>
  <si>
    <t>Organisational staff were helpful</t>
  </si>
  <si>
    <t>The audio visual was appropriate</t>
  </si>
  <si>
    <t>The venue was appropriate for this event</t>
  </si>
  <si>
    <t>There were sufficient opportunities to meet poster presenters</t>
  </si>
  <si>
    <t>For poster presenters: my poster received adequate exposure</t>
  </si>
  <si>
    <t>There were sufficient opportunities during sessions for discussion and questions</t>
  </si>
  <si>
    <t>There were sufficient opportunities to network with colleagues</t>
  </si>
  <si>
    <t>The quality of the speakers / faculty was excellent</t>
  </si>
  <si>
    <t>The quality of the scientific / educational content was excellent</t>
  </si>
  <si>
    <t>Overall, the educational event met my expectations</t>
  </si>
  <si>
    <t>I would recommend this educational event to others</t>
  </si>
  <si>
    <t>I will attend this educational event again</t>
  </si>
  <si>
    <t>This activity increased my professional competencies</t>
  </si>
  <si>
    <t>Participating in this educational event will improve my professional performance</t>
  </si>
  <si>
    <t>I will make changes to my professional practice based on what I learned</t>
  </si>
  <si>
    <t>The accredited content was balanced, objective, and free from commercial bias (Commercial bias is defined as a personal judgment in favor of a specific product or service of a commercial interest)</t>
  </si>
  <si>
    <t>Commercial bias comments or concerns:</t>
  </si>
  <si>
    <t>answered question</t>
  </si>
  <si>
    <t>skipped question</t>
  </si>
  <si>
    <t>food in the conference was not at all up to the mark for vegeterians. As far as the judgement for posters all the participants should have been given the chance to present threre study as abstract of 300 words might not reflect the true quality of the work</t>
  </si>
  <si>
    <t>Good Meeting</t>
  </si>
  <si>
    <t>Great meeting. I enjoyed being there and learned a lot.</t>
  </si>
  <si>
    <t>Keep up the good work !</t>
  </si>
  <si>
    <t>MTP talk was clearly focused in selling the product although its benefits for patients are still unclear</t>
  </si>
  <si>
    <t>Not fully exposed And many of us are not awarded.</t>
  </si>
  <si>
    <t>Room for the renal meeting was to small, moderators for the award sessions were very poor</t>
  </si>
  <si>
    <t>to usaccess a free wlan, you needed to come to the exhibition area</t>
  </si>
  <si>
    <t>WIFI code was late to inform the SIOP site.</t>
  </si>
  <si>
    <t>Educational Objectives</t>
  </si>
  <si>
    <t>Please indicate if you feel the educational objectives were met.</t>
  </si>
  <si>
    <t>Discuss recent research in pediatric oncology</t>
  </si>
  <si>
    <t>Identify treatment options for all cancer types, including leukemia and brain tumours, in children and young people</t>
  </si>
  <si>
    <t>Assess new technologies and their potential for more effective work practices and better patient outcomes</t>
  </si>
  <si>
    <t>Establish an international network of international pediatric oncologists, as well as paediatric surgeons, radiation specialists, haematologists, and specialist nurses</t>
  </si>
  <si>
    <t>E-Poster</t>
  </si>
  <si>
    <t>Did you utilize the e-poster viewing stations?</t>
  </si>
  <si>
    <t>Response Percent</t>
  </si>
  <si>
    <t>Yes</t>
  </si>
  <si>
    <t>No</t>
  </si>
  <si>
    <t>Do you prefer the e-posters to the traditional board poster?</t>
  </si>
  <si>
    <t>Chi Kong-Li</t>
  </si>
  <si>
    <t>Rob Pieters</t>
  </si>
  <si>
    <t>Gabriele Calaminus</t>
  </si>
  <si>
    <t>Amount in US $</t>
  </si>
  <si>
    <t>Dana-Faber/Boston Children's Cancer and Blood Disorders Center</t>
  </si>
  <si>
    <t>PKW Foundation</t>
  </si>
  <si>
    <t>CampQuality</t>
  </si>
  <si>
    <t>EUSA Pharm</t>
  </si>
  <si>
    <t>Children's Hospital Philadelphia</t>
  </si>
  <si>
    <t>Baxter via Prio Intermedia</t>
  </si>
  <si>
    <t>Sanofi</t>
  </si>
  <si>
    <t xml:space="preserve">Baxter </t>
  </si>
  <si>
    <t>LINK HEALTHCARE</t>
  </si>
  <si>
    <t xml:space="preserve">Maco Pharma </t>
  </si>
  <si>
    <t>Millennium/Takeda</t>
  </si>
  <si>
    <t xml:space="preserve">PKW Foundation </t>
  </si>
  <si>
    <t>Ronald McDonald</t>
  </si>
  <si>
    <t>first time introduced in 2014</t>
  </si>
  <si>
    <t>Combinational targeting offsets antigen escape and enhances effector functions of adoptively transferred T cells in High Grade Glioma (HGG)"</t>
  </si>
  <si>
    <t>Meenakshi Hegde, Center for Cell and Gene Therapy, Baylor College of Medicine (USA)</t>
  </si>
  <si>
    <t>EUR (guaranteed by KI as per PCO contract)</t>
  </si>
  <si>
    <t>Educational Day (only)</t>
  </si>
  <si>
    <t>Neurocognitive function and
academic achievement in long term
survivors</t>
  </si>
  <si>
    <t>I. Moore (USA)</t>
  </si>
  <si>
    <t>Tom Voute Lecture</t>
  </si>
  <si>
    <t>K Wright (USA)</t>
  </si>
  <si>
    <t>Biology of ependymoma</t>
  </si>
  <si>
    <t>D’Angio Lecture</t>
  </si>
  <si>
    <r>
      <t xml:space="preserve">Final Report as of 18.5.2014 (in </t>
    </r>
    <r>
      <rPr>
        <b/>
        <u/>
        <sz val="11"/>
        <color theme="1"/>
        <rFont val="Calibri"/>
        <family val="2"/>
      </rPr>
      <t>US$</t>
    </r>
    <r>
      <rPr>
        <b/>
        <u/>
        <sz val="11"/>
        <color theme="1"/>
        <rFont val="Arial"/>
        <family val="2"/>
      </rPr>
      <t>)</t>
    </r>
  </si>
  <si>
    <t>Budget</t>
  </si>
  <si>
    <t>Received</t>
  </si>
  <si>
    <t>To be Received</t>
  </si>
  <si>
    <t>SIOP/ IPSO/ PROS members - Early</t>
  </si>
  <si>
    <t>SIOP/ IPSO/ PROS members - Late</t>
  </si>
  <si>
    <t>SIOP/ IPSO/ PROS members - On site</t>
  </si>
  <si>
    <t xml:space="preserve">Resident / Fellows - Early </t>
  </si>
  <si>
    <t>Resident / Fellows - Late</t>
  </si>
  <si>
    <t>Resident / Fellows - On site</t>
  </si>
  <si>
    <t>Nurses / PPO Early</t>
  </si>
  <si>
    <t>Nurses / PPO Late</t>
  </si>
  <si>
    <t>Nurses / PPO Onsite</t>
  </si>
  <si>
    <t>Parents / Survivers - Early</t>
  </si>
  <si>
    <t>Parents / Survivers - Late</t>
  </si>
  <si>
    <t>Parents / Survivers - On site</t>
  </si>
  <si>
    <t>Daily Registartion- Doctors</t>
  </si>
  <si>
    <t>Daily Registartion</t>
  </si>
  <si>
    <t>Invited Speakers / Scholarship</t>
  </si>
  <si>
    <t>Education day Only</t>
  </si>
  <si>
    <t>Education Day - YI, Nurses, PPO</t>
  </si>
  <si>
    <t xml:space="preserve">Annual dinner tickets for congress delegates </t>
  </si>
  <si>
    <t>Annual tickets for Faculty and Invited Speakers</t>
  </si>
  <si>
    <t xml:space="preserve">Annual tickets for non congress delegates </t>
  </si>
  <si>
    <t>Revenues - continue</t>
  </si>
  <si>
    <r>
      <t xml:space="preserve">Hong Kong CVB Support for Welcome Reception - </t>
    </r>
    <r>
      <rPr>
        <sz val="9"/>
        <rFont val="Arial"/>
        <family val="2"/>
      </rPr>
      <t>Paid directly to supplier</t>
    </r>
  </si>
  <si>
    <t>Accommodation profit</t>
  </si>
  <si>
    <t>Kenes Handling fees</t>
  </si>
  <si>
    <t>Siop scholarship</t>
  </si>
  <si>
    <t>Networking B2B</t>
  </si>
  <si>
    <t>Expenses - continue</t>
  </si>
  <si>
    <t>Registration</t>
  </si>
  <si>
    <t>Registration other participants</t>
  </si>
  <si>
    <t>Temporary construction</t>
  </si>
  <si>
    <t xml:space="preserve">Additional set up and dismantling time </t>
  </si>
  <si>
    <t>Air conditioning</t>
  </si>
  <si>
    <r>
      <t>Internet connections</t>
    </r>
    <r>
      <rPr>
        <sz val="9"/>
        <rFont val="Arial"/>
        <family val="2"/>
      </rPr>
      <t xml:space="preserve"> ( ex. Lounge, offices, reg. counters, cyber cafe) </t>
    </r>
  </si>
  <si>
    <t xml:space="preserve">Exhibition - barter agreements </t>
  </si>
  <si>
    <t>Union costs</t>
  </si>
  <si>
    <t>Speakers ready room</t>
  </si>
  <si>
    <t>Computers and Printers</t>
  </si>
  <si>
    <t>Coffee breaks</t>
  </si>
  <si>
    <t>155701</t>
  </si>
  <si>
    <t>Lunch break</t>
  </si>
  <si>
    <t>Q&amp;A for Post graduate course</t>
  </si>
  <si>
    <t>Mobile Website</t>
  </si>
  <si>
    <t>Welcome Reception - per person - Sponsored By CVB</t>
  </si>
  <si>
    <t>Welcome Reception - entertainment -  Sponsored By CVB</t>
  </si>
  <si>
    <t>Lunch Break Day 4</t>
  </si>
  <si>
    <t xml:space="preserve">Furniture for the Catring </t>
  </si>
  <si>
    <t>Opening ceremony - per person costs</t>
  </si>
  <si>
    <t>Opening ceremony - transportation</t>
  </si>
  <si>
    <t>156353</t>
  </si>
  <si>
    <t>Shuttles for Hospital visit</t>
  </si>
  <si>
    <t>VAT handling</t>
  </si>
  <si>
    <t>Total Loss from Congress</t>
  </si>
  <si>
    <t>SIOP 2013 Evaluation - General questions</t>
  </si>
  <si>
    <t>SIOP 2013 Evaluation</t>
  </si>
  <si>
    <t>SIOP 2013 Evaluation - Educational objectives</t>
  </si>
  <si>
    <t>Discuss recent research in pediatric oncology.</t>
  </si>
  <si>
    <t>Identify treatment options for all cancer types, including leukemia and brain tumours, in children and young people.</t>
  </si>
  <si>
    <t>Assess new technologies and their potential for more effective work practices and better patient outcomes.</t>
  </si>
  <si>
    <t>Establish an international network of international pediatric oncologists, as well as paediatric surgeons, radiation specialists, haematologists, and specialist nurses.</t>
  </si>
  <si>
    <t>Alan Davidson</t>
  </si>
  <si>
    <t>US 90</t>
  </si>
  <si>
    <t>Derek Oldridge</t>
  </si>
  <si>
    <t>Genetic predisposition to neuroblastoma mediated by a LMO1 oncogene super-enhancer polymorphism</t>
  </si>
  <si>
    <t>Nöllenburg</t>
  </si>
  <si>
    <t>Michaela Nathrath</t>
  </si>
  <si>
    <t>The Genomic landscape in osteosarcoma</t>
  </si>
  <si>
    <t>WCC Awards</t>
  </si>
  <si>
    <t>Aslan Project Nurse Schoalrships</t>
  </si>
  <si>
    <t>Sanofi Espoir</t>
  </si>
  <si>
    <t>“Radiotherapy: Re-Irradiation”.</t>
  </si>
  <si>
    <t>Rolf-Dieter Kortmann, President of the Paediatric Radiation Oncology Society (PROS);</t>
  </si>
  <si>
    <t>TBC</t>
  </si>
  <si>
    <t>Ruth Ladenstein &amp; Eiso Hiyama (shared award)</t>
  </si>
  <si>
    <t xml:space="preserve">”Short (STI) and Long Term Infusion (LTI) of ch14.18/CHO immunotherapy: toxicity profiles and outcomes in 530 High Risk Neuroblastoma (HR-NBL) patients of two SIOPEN trials”/ ”Prediction of prognosis by preoperative chemotherapy response in hepatoblastoma patients treated by JPLT-2 protocol”
</t>
  </si>
  <si>
    <t>Marcel Kool</t>
  </si>
  <si>
    <t xml:space="preserve">“Molecular (re-)classification and genetic characterization of CNS-primitive neuroectodermal tumors (CNS-PNET)”
</t>
  </si>
  <si>
    <t xml:space="preserve">Sandra Luna Fineman
</t>
  </si>
  <si>
    <t xml:space="preserve">”Pre-enucleation chemotherapy in advanced intraocular retinoblastoma in Central America. Long term follow-up: AHOPCA II”
</t>
  </si>
  <si>
    <t xml:space="preserve">Accepted as E-Poster </t>
  </si>
  <si>
    <t>BOTSWANA</t>
  </si>
  <si>
    <t>CAMBODIA</t>
  </si>
  <si>
    <t>CHAD</t>
  </si>
  <si>
    <t>COSTA RICA</t>
  </si>
  <si>
    <t>DEMOCRATIC REP OF THE CONGO</t>
  </si>
  <si>
    <t>DOMINICAN REP</t>
  </si>
  <si>
    <t>MYANMAR</t>
  </si>
  <si>
    <t>NAMIBIA</t>
  </si>
  <si>
    <t>SENEGAL</t>
  </si>
  <si>
    <t>SUDAN</t>
  </si>
  <si>
    <t>TRINIDAD &amp; TOBAGO</t>
  </si>
  <si>
    <t>UGANDA</t>
  </si>
  <si>
    <t>ZAMBIA</t>
  </si>
  <si>
    <t>PAX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</si>
</sst>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CAD]\ #,##0"/>
    <numFmt numFmtId="165" formatCode="[$EUR]\ #,##0.00"/>
    <numFmt numFmtId="166" formatCode="[$-3009]mmmm\ dd\,\ yyyy;@"/>
    <numFmt numFmtId="167" formatCode="#,##0.00_-\ [$€-1]"/>
    <numFmt numFmtId="168" formatCode="_ * #,##0_ ;_ * \-#,##0_ ;_ * &quot;-&quot;??_ ;_ @_ "/>
    <numFmt numFmtId="169" formatCode="_(* #,##0_);_(* \(#,##0\);_(* &quot;-&quot;??_);_(@_)"/>
    <numFmt numFmtId="170" formatCode="[$€-2]\ #,##0"/>
    <numFmt numFmtId="171" formatCode="0.0%"/>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charset val="177"/>
    </font>
    <font>
      <b/>
      <sz val="11"/>
      <name val="Calibri"/>
      <family val="2"/>
      <scheme val="minor"/>
    </font>
    <font>
      <sz val="11"/>
      <name val="Calibri"/>
      <family val="2"/>
      <scheme val="minor"/>
    </font>
    <font>
      <i/>
      <sz val="11"/>
      <color theme="1"/>
      <name val="Calibri"/>
      <family val="2"/>
      <scheme val="minor"/>
    </font>
    <font>
      <i/>
      <sz val="11"/>
      <name val="Calibri"/>
      <family val="2"/>
      <scheme val="minor"/>
    </font>
    <font>
      <sz val="11"/>
      <color theme="1"/>
      <name val="Calibri"/>
      <family val="2"/>
    </font>
    <font>
      <b/>
      <sz val="11"/>
      <color theme="0"/>
      <name val="Calibri"/>
      <family val="2"/>
      <scheme val="minor"/>
    </font>
    <font>
      <u/>
      <sz val="11"/>
      <color theme="10"/>
      <name val="Calibri"/>
      <family val="2"/>
      <scheme val="minor"/>
    </font>
    <font>
      <sz val="10"/>
      <color theme="1"/>
      <name val="Arial"/>
      <family val="2"/>
    </font>
    <font>
      <b/>
      <i/>
      <sz val="14"/>
      <color theme="1"/>
      <name val="Arial"/>
      <family val="2"/>
    </font>
    <font>
      <b/>
      <sz val="10"/>
      <name val="Arial"/>
      <family val="2"/>
    </font>
    <font>
      <b/>
      <sz val="10"/>
      <color theme="1"/>
      <name val="Arial"/>
      <family val="2"/>
    </font>
    <font>
      <b/>
      <i/>
      <sz val="10"/>
      <color theme="1"/>
      <name val="Arial"/>
      <family val="2"/>
    </font>
    <font>
      <b/>
      <i/>
      <sz val="14"/>
      <color theme="0"/>
      <name val="Arial"/>
      <family val="2"/>
    </font>
    <font>
      <sz val="12"/>
      <name val="Arial"/>
      <family val="2"/>
    </font>
    <font>
      <b/>
      <sz val="11"/>
      <name val="Arial"/>
      <family val="2"/>
    </font>
    <font>
      <i/>
      <sz val="12"/>
      <name val="Arial"/>
      <family val="2"/>
    </font>
    <font>
      <sz val="10"/>
      <name val="Arial"/>
      <family val="2"/>
    </font>
    <font>
      <i/>
      <sz val="10"/>
      <color theme="1"/>
      <name val="Arial"/>
      <family val="2"/>
    </font>
    <font>
      <i/>
      <sz val="10"/>
      <name val="Arial"/>
      <family val="2"/>
    </font>
    <font>
      <b/>
      <i/>
      <sz val="11"/>
      <name val="Arial"/>
      <family val="2"/>
    </font>
    <font>
      <sz val="9"/>
      <name val="Arial"/>
      <family val="2"/>
    </font>
    <font>
      <b/>
      <i/>
      <sz val="12"/>
      <name val="Arial"/>
      <family val="2"/>
    </font>
    <font>
      <i/>
      <sz val="11"/>
      <name val="Arial"/>
      <family val="2"/>
    </font>
    <font>
      <b/>
      <i/>
      <sz val="11"/>
      <color theme="1"/>
      <name val="Arial"/>
      <family val="2"/>
    </font>
    <font>
      <sz val="11"/>
      <color theme="1"/>
      <name val="Arial"/>
      <family val="2"/>
    </font>
    <font>
      <i/>
      <sz val="9"/>
      <name val="Arial"/>
      <family val="2"/>
    </font>
    <font>
      <sz val="9"/>
      <color theme="4"/>
      <name val="Arial"/>
      <family val="2"/>
    </font>
    <font>
      <b/>
      <i/>
      <sz val="14"/>
      <color theme="0"/>
      <name val="Calibri"/>
      <family val="2"/>
      <scheme val="minor"/>
    </font>
    <font>
      <b/>
      <i/>
      <sz val="10"/>
      <color theme="0"/>
      <name val="Arial"/>
      <family val="2"/>
    </font>
    <font>
      <i/>
      <sz val="11"/>
      <color theme="0"/>
      <name val="Arial"/>
      <family val="2"/>
    </font>
    <font>
      <b/>
      <i/>
      <sz val="11"/>
      <color theme="0"/>
      <name val="Arial"/>
      <family val="2"/>
    </font>
    <font>
      <sz val="9"/>
      <color rgb="FF00B050"/>
      <name val="Arial"/>
      <family val="2"/>
    </font>
    <font>
      <b/>
      <sz val="12"/>
      <name val="Arial"/>
      <family val="2"/>
    </font>
    <font>
      <sz val="9"/>
      <color theme="1"/>
      <name val="Arial"/>
      <family val="2"/>
    </font>
    <font>
      <b/>
      <sz val="11"/>
      <color rgb="FF000000"/>
      <name val="Microsoft Sans Serif"/>
      <family val="2"/>
    </font>
    <font>
      <b/>
      <i/>
      <sz val="11"/>
      <color rgb="FF000000"/>
      <name val="Microsoft Sans Serif"/>
      <family val="2"/>
    </font>
    <font>
      <b/>
      <sz val="11"/>
      <name val="Calibri Light"/>
      <family val="2"/>
      <scheme val="major"/>
    </font>
    <font>
      <sz val="11"/>
      <color theme="1"/>
      <name val="Calibri Light"/>
      <family val="2"/>
      <scheme val="major"/>
    </font>
    <font>
      <b/>
      <sz val="11"/>
      <color theme="0"/>
      <name val="Calibri Light"/>
      <family val="2"/>
      <scheme val="major"/>
    </font>
    <font>
      <b/>
      <sz val="11"/>
      <color rgb="FF000000"/>
      <name val="Calibri Light"/>
      <family val="2"/>
      <scheme val="major"/>
    </font>
    <font>
      <sz val="11"/>
      <name val="Calibri Light"/>
      <family val="2"/>
      <scheme val="major"/>
    </font>
    <font>
      <b/>
      <i/>
      <sz val="11"/>
      <color rgb="FF000000"/>
      <name val="Calibri Light"/>
      <family val="2"/>
      <scheme val="major"/>
    </font>
    <font>
      <b/>
      <u/>
      <sz val="11"/>
      <color theme="1"/>
      <name val="Arial"/>
      <family val="2"/>
    </font>
    <font>
      <b/>
      <u/>
      <sz val="11"/>
      <color theme="1"/>
      <name val="Calibri"/>
      <family val="2"/>
    </font>
    <font>
      <sz val="11"/>
      <name val="Arial"/>
      <family val="2"/>
    </font>
    <font>
      <b/>
      <sz val="12"/>
      <color theme="0"/>
      <name val="Arial"/>
      <family val="2"/>
    </font>
    <font>
      <b/>
      <sz val="12"/>
      <name val="Microsoft Sans Serif"/>
      <family val="2"/>
    </font>
    <font>
      <b/>
      <sz val="10"/>
      <name val="Microsoft Sans Serif"/>
      <family val="2"/>
    </font>
    <font>
      <b/>
      <sz val="10"/>
      <color rgb="FF000000"/>
      <name val="Microsoft Sans Serif"/>
      <family val="2"/>
    </font>
    <font>
      <sz val="10"/>
      <name val="Microsoft Sans Serif"/>
      <family val="2"/>
    </font>
    <font>
      <b/>
      <i/>
      <sz val="10"/>
      <color rgb="FF000000"/>
      <name val="Microsoft Sans Serif"/>
      <family val="2"/>
    </font>
  </fonts>
  <fills count="2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365232"/>
        <bgColor indexed="64"/>
      </patternFill>
    </fill>
    <fill>
      <patternFill patternType="solid">
        <fgColor theme="3" tint="-0.249977111117893"/>
        <bgColor indexed="64"/>
      </patternFill>
    </fill>
    <fill>
      <patternFill patternType="solid">
        <fgColor rgb="FFDDDDDD"/>
        <bgColor rgb="FFFFFFFF"/>
      </patternFill>
    </fill>
    <fill>
      <patternFill patternType="solid">
        <fgColor rgb="FFDEE9F7"/>
        <bgColor rgb="FFFFFFFF"/>
      </patternFill>
    </fill>
    <fill>
      <patternFill patternType="solid">
        <fgColor rgb="FFCDD8E6"/>
        <bgColor rgb="FFFFFFFF"/>
      </patternFill>
    </fill>
    <fill>
      <patternFill patternType="solid">
        <fgColor rgb="FFEEEEEE"/>
        <bgColor rgb="FFFFFFFF"/>
      </patternFill>
    </fill>
    <fill>
      <patternFill patternType="solid">
        <fgColor theme="1" tint="0.499984740745262"/>
        <bgColor indexed="64"/>
      </patternFill>
    </fill>
    <fill>
      <patternFill patternType="solid">
        <fgColor rgb="FFFFFF00"/>
        <bgColor indexed="64"/>
      </patternFill>
    </fill>
    <fill>
      <patternFill patternType="solid">
        <fgColor rgb="FF6DC4FF"/>
        <bgColor indexed="64"/>
      </patternFill>
    </fill>
    <fill>
      <patternFill patternType="solid">
        <fgColor rgb="FFBDE4FF"/>
        <bgColor indexed="64"/>
      </patternFill>
    </fill>
    <fill>
      <patternFill patternType="solid">
        <fgColor rgb="FFE4EBF4"/>
        <bgColor indexed="64"/>
      </patternFill>
    </fill>
    <fill>
      <patternFill patternType="solid">
        <fgColor rgb="FF0099FF"/>
        <bgColor indexed="64"/>
      </patternFill>
    </fill>
    <fill>
      <patternFill patternType="solid">
        <fgColor rgb="FFFFFFFF"/>
        <bgColor rgb="FFFFFFFF"/>
      </patternFill>
    </fill>
    <fill>
      <patternFill patternType="solid">
        <fgColor rgb="FFB7DEE8"/>
        <bgColor rgb="FF000000"/>
      </patternFill>
    </fill>
  </fills>
  <borders count="27">
    <border>
      <left/>
      <right/>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thin">
        <color indexed="64"/>
      </top>
      <bottom style="medium">
        <color indexed="64"/>
      </bottom>
      <diagonal/>
    </border>
    <border>
      <left style="hair">
        <color auto="1"/>
      </left>
      <right/>
      <top/>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bottom style="mediumDashed">
        <color auto="1"/>
      </bottom>
      <diagonal/>
    </border>
    <border>
      <left style="hair">
        <color auto="1"/>
      </left>
      <right/>
      <top/>
      <bottom style="mediumDashed">
        <color auto="1"/>
      </bottom>
      <diagonal/>
    </border>
    <border>
      <left style="hair">
        <color auto="1"/>
      </left>
      <right/>
      <top/>
      <bottom style="medium">
        <color auto="1"/>
      </bottom>
      <diagonal/>
    </border>
    <border>
      <left/>
      <right/>
      <top style="medium">
        <color auto="1"/>
      </top>
      <bottom style="mediumDashed">
        <color auto="1"/>
      </bottom>
      <diagonal/>
    </border>
    <border>
      <left style="hair">
        <color auto="1"/>
      </left>
      <right/>
      <top style="medium">
        <color auto="1"/>
      </top>
      <bottom style="mediumDashed">
        <color auto="1"/>
      </bottom>
      <diagonal/>
    </border>
    <border>
      <left/>
      <right/>
      <top/>
      <bottom style="double">
        <color auto="1"/>
      </bottom>
      <diagonal/>
    </border>
    <border>
      <left style="hair">
        <color auto="1"/>
      </left>
      <right/>
      <top/>
      <bottom style="double">
        <color auto="1"/>
      </bottom>
      <diagonal/>
    </border>
  </borders>
  <cellStyleXfs count="6">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0" fillId="0" borderId="0" applyNumberFormat="0" applyFill="0" applyBorder="0" applyAlignment="0" applyProtection="0"/>
    <xf numFmtId="167" fontId="1" fillId="0" borderId="0"/>
  </cellStyleXfs>
  <cellXfs count="391">
    <xf numFmtId="0" fontId="0" fillId="0" borderId="0" xfId="0"/>
    <xf numFmtId="0" fontId="2" fillId="0" borderId="0" xfId="0" applyFont="1"/>
    <xf numFmtId="0" fontId="6" fillId="0" borderId="0" xfId="0" applyFont="1"/>
    <xf numFmtId="0" fontId="0" fillId="0" borderId="0" xfId="0" applyAlignment="1">
      <alignment horizontal="left"/>
    </xf>
    <xf numFmtId="43" fontId="0" fillId="0" borderId="0" xfId="1" applyFont="1"/>
    <xf numFmtId="0" fontId="0" fillId="0" borderId="0" xfId="0" applyAlignment="1">
      <alignment horizontal="right"/>
    </xf>
    <xf numFmtId="165" fontId="0" fillId="0" borderId="0" xfId="0" applyNumberFormat="1"/>
    <xf numFmtId="0" fontId="4" fillId="2" borderId="2" xfId="0" applyFont="1" applyFill="1" applyBorder="1"/>
    <xf numFmtId="0" fontId="5" fillId="2" borderId="3" xfId="0" applyFont="1" applyFill="1" applyBorder="1"/>
    <xf numFmtId="0" fontId="5" fillId="2" borderId="4" xfId="0" applyFont="1" applyFill="1" applyBorder="1"/>
    <xf numFmtId="0" fontId="0" fillId="0" borderId="5" xfId="0" applyBorder="1"/>
    <xf numFmtId="0" fontId="0" fillId="0" borderId="0" xfId="0" applyBorder="1"/>
    <xf numFmtId="0" fontId="0" fillId="0" borderId="6" xfId="0" applyBorder="1"/>
    <xf numFmtId="0" fontId="0" fillId="0" borderId="5" xfId="0" applyFont="1" applyBorder="1"/>
    <xf numFmtId="0" fontId="0" fillId="0" borderId="0" xfId="0" applyFont="1" applyBorder="1"/>
    <xf numFmtId="0" fontId="4" fillId="2" borderId="7" xfId="0" applyFont="1" applyFill="1" applyBorder="1"/>
    <xf numFmtId="0" fontId="4" fillId="2" borderId="8" xfId="0" applyFont="1" applyFill="1" applyBorder="1"/>
    <xf numFmtId="0" fontId="0" fillId="0" borderId="2" xfId="0" applyBorder="1"/>
    <xf numFmtId="0" fontId="0" fillId="0" borderId="3" xfId="0" applyBorder="1"/>
    <xf numFmtId="0" fontId="0" fillId="0" borderId="4" xfId="0" applyBorder="1"/>
    <xf numFmtId="0" fontId="0" fillId="0" borderId="0" xfId="0" applyBorder="1" applyAlignment="1">
      <alignment horizontal="right"/>
    </xf>
    <xf numFmtId="0" fontId="0" fillId="0" borderId="7" xfId="0" applyBorder="1"/>
    <xf numFmtId="0" fontId="0" fillId="0" borderId="8" xfId="0" applyBorder="1"/>
    <xf numFmtId="164" fontId="0" fillId="0" borderId="9" xfId="0" applyNumberFormat="1" applyBorder="1"/>
    <xf numFmtId="43" fontId="0" fillId="0" borderId="8" xfId="1" applyFont="1" applyBorder="1"/>
    <xf numFmtId="0" fontId="0" fillId="0" borderId="9" xfId="0" applyBorder="1"/>
    <xf numFmtId="0" fontId="4" fillId="2" borderId="3" xfId="0" applyFont="1" applyFill="1" applyBorder="1"/>
    <xf numFmtId="0" fontId="7" fillId="3" borderId="5" xfId="0" applyFont="1" applyFill="1" applyBorder="1"/>
    <xf numFmtId="0" fontId="6" fillId="0" borderId="7" xfId="0" applyFont="1" applyBorder="1"/>
    <xf numFmtId="0" fontId="0" fillId="0" borderId="0" xfId="0" applyFill="1" applyBorder="1"/>
    <xf numFmtId="0" fontId="6" fillId="0" borderId="0" xfId="0" applyFont="1" applyFill="1" applyBorder="1"/>
    <xf numFmtId="0" fontId="4" fillId="2" borderId="4" xfId="0" applyFont="1" applyFill="1" applyBorder="1"/>
    <xf numFmtId="0" fontId="7" fillId="3" borderId="6" xfId="0" applyFont="1" applyFill="1" applyBorder="1"/>
    <xf numFmtId="0" fontId="6"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4" borderId="5" xfId="0" applyFont="1" applyFill="1" applyBorder="1"/>
    <xf numFmtId="0" fontId="2" fillId="4" borderId="0" xfId="0" applyFont="1" applyFill="1" applyBorder="1"/>
    <xf numFmtId="0" fontId="0" fillId="4" borderId="5" xfId="0" applyFill="1" applyBorder="1"/>
    <xf numFmtId="0" fontId="0" fillId="4" borderId="0" xfId="0" applyFill="1" applyBorder="1"/>
    <xf numFmtId="0" fontId="2" fillId="4" borderId="7" xfId="0" applyFont="1" applyFill="1" applyBorder="1"/>
    <xf numFmtId="0" fontId="2" fillId="4" borderId="8" xfId="0" applyFont="1" applyFill="1" applyBorder="1"/>
    <xf numFmtId="0" fontId="2" fillId="5" borderId="0" xfId="0" applyFont="1" applyFill="1" applyBorder="1"/>
    <xf numFmtId="0" fontId="0" fillId="5" borderId="0" xfId="0" applyFont="1" applyFill="1" applyBorder="1"/>
    <xf numFmtId="0" fontId="0" fillId="5" borderId="6" xfId="0" applyFont="1" applyFill="1" applyBorder="1"/>
    <xf numFmtId="0" fontId="0" fillId="5" borderId="0" xfId="0" applyFill="1" applyBorder="1"/>
    <xf numFmtId="0" fontId="0" fillId="5" borderId="6" xfId="0" applyFill="1" applyBorder="1"/>
    <xf numFmtId="0" fontId="0" fillId="5" borderId="8" xfId="0" applyFill="1" applyBorder="1"/>
    <xf numFmtId="0" fontId="0" fillId="5" borderId="9" xfId="0" applyFill="1" applyBorder="1"/>
    <xf numFmtId="0" fontId="2" fillId="5" borderId="8" xfId="0" applyFont="1" applyFill="1" applyBorder="1"/>
    <xf numFmtId="0" fontId="2" fillId="5" borderId="9" xfId="0" applyFont="1" applyFill="1" applyBorder="1"/>
    <xf numFmtId="0" fontId="7" fillId="3" borderId="10" xfId="0" applyFont="1" applyFill="1" applyBorder="1"/>
    <xf numFmtId="0" fontId="7" fillId="3" borderId="1" xfId="0" applyFont="1" applyFill="1" applyBorder="1"/>
    <xf numFmtId="0" fontId="6" fillId="3" borderId="1" xfId="0" applyFont="1" applyFill="1" applyBorder="1"/>
    <xf numFmtId="0" fontId="6" fillId="3" borderId="11" xfId="0" applyFont="1" applyFill="1" applyBorder="1"/>
    <xf numFmtId="0" fontId="7" fillId="4" borderId="10" xfId="0" applyFont="1" applyFill="1" applyBorder="1"/>
    <xf numFmtId="0" fontId="7" fillId="4" borderId="1" xfId="0" applyFont="1" applyFill="1" applyBorder="1"/>
    <xf numFmtId="0" fontId="6" fillId="5" borderId="1" xfId="0" applyFont="1" applyFill="1" applyBorder="1"/>
    <xf numFmtId="0" fontId="6" fillId="5" borderId="11" xfId="0" applyFont="1" applyFill="1" applyBorder="1"/>
    <xf numFmtId="0" fontId="5" fillId="3" borderId="5" xfId="0" applyFont="1" applyFill="1" applyBorder="1"/>
    <xf numFmtId="0" fontId="5" fillId="3" borderId="0" xfId="0" applyFont="1" applyFill="1" applyBorder="1"/>
    <xf numFmtId="0" fontId="0" fillId="3" borderId="0" xfId="0" applyFont="1" applyFill="1" applyBorder="1"/>
    <xf numFmtId="0" fontId="5" fillId="3" borderId="6" xfId="0" applyFont="1" applyFill="1" applyBorder="1"/>
    <xf numFmtId="43" fontId="0" fillId="0" borderId="0" xfId="1" applyFont="1" applyBorder="1"/>
    <xf numFmtId="43" fontId="0" fillId="0" borderId="6" xfId="1" applyFont="1" applyBorder="1"/>
    <xf numFmtId="43" fontId="0" fillId="0" borderId="9" xfId="1" applyFont="1" applyBorder="1"/>
    <xf numFmtId="0" fontId="6" fillId="0" borderId="5" xfId="0" applyFont="1" applyBorder="1"/>
    <xf numFmtId="0" fontId="0" fillId="0" borderId="6" xfId="0" applyBorder="1" applyAlignment="1">
      <alignment horizontal="right"/>
    </xf>
    <xf numFmtId="0" fontId="0" fillId="0" borderId="9" xfId="0" applyBorder="1" applyAlignment="1">
      <alignment horizontal="right"/>
    </xf>
    <xf numFmtId="43" fontId="0" fillId="0" borderId="0" xfId="0" applyNumberFormat="1"/>
    <xf numFmtId="0" fontId="2" fillId="3" borderId="7" xfId="0" applyFont="1" applyFill="1" applyBorder="1"/>
    <xf numFmtId="0" fontId="2" fillId="3" borderId="8" xfId="0" applyFont="1" applyFill="1" applyBorder="1"/>
    <xf numFmtId="43" fontId="2" fillId="3" borderId="8" xfId="0" applyNumberFormat="1" applyFont="1" applyFill="1" applyBorder="1"/>
    <xf numFmtId="43" fontId="2" fillId="3" borderId="9" xfId="0" applyNumberFormat="1" applyFont="1" applyFill="1" applyBorder="1"/>
    <xf numFmtId="164" fontId="0" fillId="0" borderId="0" xfId="0" applyNumberFormat="1" applyBorder="1"/>
    <xf numFmtId="0" fontId="8" fillId="0" borderId="0" xfId="0" applyFont="1" applyFill="1" applyBorder="1"/>
    <xf numFmtId="0" fontId="8" fillId="0" borderId="6" xfId="0" applyFont="1" applyFill="1" applyBorder="1"/>
    <xf numFmtId="0" fontId="8" fillId="0" borderId="8" xfId="0" applyFont="1" applyFill="1" applyBorder="1"/>
    <xf numFmtId="0" fontId="8" fillId="0" borderId="9" xfId="0" applyFont="1" applyFill="1" applyBorder="1"/>
    <xf numFmtId="0" fontId="2" fillId="0" borderId="0" xfId="0" applyFont="1" applyBorder="1"/>
    <xf numFmtId="0" fontId="4" fillId="2" borderId="3" xfId="0" applyFont="1" applyFill="1" applyBorder="1" applyAlignment="1">
      <alignment horizontal="right"/>
    </xf>
    <xf numFmtId="0" fontId="4" fillId="0" borderId="8" xfId="0" applyFont="1" applyFill="1" applyBorder="1"/>
    <xf numFmtId="0" fontId="0" fillId="0" borderId="7" xfId="0" applyFill="1" applyBorder="1"/>
    <xf numFmtId="0" fontId="0" fillId="0" borderId="8" xfId="0" applyFill="1" applyBorder="1"/>
    <xf numFmtId="0" fontId="5" fillId="0" borderId="0" xfId="0" applyFont="1" applyFill="1" applyBorder="1"/>
    <xf numFmtId="0" fontId="0" fillId="0" borderId="12" xfId="0" applyBorder="1"/>
    <xf numFmtId="0" fontId="9" fillId="6" borderId="12" xfId="0" applyFont="1" applyFill="1" applyBorder="1"/>
    <xf numFmtId="0" fontId="0" fillId="0" borderId="0" xfId="0" applyFont="1"/>
    <xf numFmtId="0" fontId="2" fillId="0" borderId="12" xfId="0" applyFont="1" applyBorder="1"/>
    <xf numFmtId="0" fontId="10" fillId="0" borderId="0" xfId="4" applyFill="1" applyBorder="1"/>
    <xf numFmtId="49" fontId="11" fillId="7" borderId="0" xfId="2" applyNumberFormat="1" applyFont="1" applyFill="1" applyBorder="1" applyAlignment="1">
      <alignment horizontal="center"/>
    </xf>
    <xf numFmtId="49" fontId="13" fillId="7" borderId="0" xfId="2" applyNumberFormat="1" applyFont="1" applyFill="1" applyBorder="1" applyAlignment="1">
      <alignment horizontal="center" vertical="center"/>
    </xf>
    <xf numFmtId="167" fontId="13" fillId="7" borderId="14" xfId="2" applyNumberFormat="1" applyFont="1" applyFill="1" applyBorder="1" applyAlignment="1">
      <alignment vertical="center"/>
    </xf>
    <xf numFmtId="168" fontId="11" fillId="7" borderId="0" xfId="3" applyNumberFormat="1" applyFont="1" applyFill="1" applyBorder="1"/>
    <xf numFmtId="168" fontId="15" fillId="7" borderId="13" xfId="3" applyNumberFormat="1" applyFont="1" applyFill="1" applyBorder="1" applyAlignment="1">
      <alignment horizontal="center" vertical="center" wrapText="1"/>
    </xf>
    <xf numFmtId="49" fontId="16" fillId="7" borderId="0" xfId="2" applyNumberFormat="1" applyFont="1" applyFill="1" applyBorder="1" applyAlignment="1">
      <alignment horizontal="center"/>
    </xf>
    <xf numFmtId="167" fontId="16" fillId="8" borderId="0" xfId="2" applyNumberFormat="1" applyFont="1" applyFill="1" applyBorder="1"/>
    <xf numFmtId="168" fontId="16" fillId="7" borderId="0" xfId="3" applyNumberFormat="1" applyFont="1" applyFill="1" applyBorder="1"/>
    <xf numFmtId="168" fontId="16" fillId="8" borderId="0" xfId="3" applyNumberFormat="1" applyFont="1" applyFill="1" applyBorder="1"/>
    <xf numFmtId="49" fontId="17" fillId="7" borderId="0" xfId="2" applyNumberFormat="1" applyFont="1" applyFill="1" applyBorder="1" applyAlignment="1">
      <alignment horizontal="center" vertical="center"/>
    </xf>
    <xf numFmtId="167" fontId="18" fillId="9" borderId="0" xfId="2" applyNumberFormat="1" applyFont="1" applyFill="1" applyBorder="1" applyAlignment="1">
      <alignment vertical="center"/>
    </xf>
    <xf numFmtId="49" fontId="17" fillId="7" borderId="0" xfId="2" applyNumberFormat="1" applyFont="1" applyFill="1" applyBorder="1" applyAlignment="1">
      <alignment horizontal="left" vertical="center"/>
    </xf>
    <xf numFmtId="49" fontId="19" fillId="9" borderId="0" xfId="2" applyNumberFormat="1" applyFont="1" applyFill="1" applyBorder="1" applyAlignment="1">
      <alignment horizontal="left" vertical="center"/>
    </xf>
    <xf numFmtId="167" fontId="13" fillId="7" borderId="0" xfId="2" applyNumberFormat="1" applyFont="1" applyFill="1" applyBorder="1" applyAlignment="1">
      <alignment vertical="center"/>
    </xf>
    <xf numFmtId="168" fontId="13" fillId="7" borderId="0" xfId="3" applyNumberFormat="1" applyFont="1" applyFill="1" applyBorder="1" applyAlignment="1">
      <alignment vertical="center"/>
    </xf>
    <xf numFmtId="168" fontId="15" fillId="7" borderId="14" xfId="5" applyNumberFormat="1" applyFont="1" applyFill="1" applyBorder="1" applyAlignment="1">
      <alignment horizontal="center" vertical="center"/>
    </xf>
    <xf numFmtId="4" fontId="15" fillId="7" borderId="0" xfId="5" applyNumberFormat="1" applyFont="1" applyFill="1" applyBorder="1" applyAlignment="1">
      <alignment horizontal="center" vertical="center"/>
    </xf>
    <xf numFmtId="0" fontId="20" fillId="7" borderId="0" xfId="2" applyNumberFormat="1" applyFont="1" applyFill="1" applyBorder="1" applyAlignment="1"/>
    <xf numFmtId="168" fontId="20" fillId="7" borderId="0" xfId="3" applyNumberFormat="1" applyFont="1" applyFill="1" applyBorder="1" applyAlignment="1"/>
    <xf numFmtId="168" fontId="21" fillId="7" borderId="0" xfId="3" applyNumberFormat="1" applyFont="1" applyFill="1"/>
    <xf numFmtId="168" fontId="21" fillId="7" borderId="0" xfId="3" applyNumberFormat="1" applyFont="1" applyFill="1" applyBorder="1"/>
    <xf numFmtId="168" fontId="21" fillId="7" borderId="15" xfId="3" applyNumberFormat="1" applyFont="1" applyFill="1" applyBorder="1"/>
    <xf numFmtId="0" fontId="22" fillId="7" borderId="0" xfId="2" applyNumberFormat="1" applyFont="1" applyFill="1" applyBorder="1" applyAlignment="1"/>
    <xf numFmtId="168" fontId="21" fillId="7" borderId="8" xfId="3" applyNumberFormat="1" applyFont="1" applyFill="1" applyBorder="1"/>
    <xf numFmtId="168" fontId="21" fillId="7" borderId="16" xfId="3" applyNumberFormat="1" applyFont="1" applyFill="1" applyBorder="1"/>
    <xf numFmtId="0" fontId="22" fillId="10" borderId="0" xfId="2" applyNumberFormat="1" applyFont="1" applyFill="1" applyBorder="1" applyAlignment="1"/>
    <xf numFmtId="168" fontId="21" fillId="10" borderId="0" xfId="3" applyNumberFormat="1" applyFont="1" applyFill="1" applyBorder="1"/>
    <xf numFmtId="168" fontId="21" fillId="10" borderId="15" xfId="3" applyNumberFormat="1" applyFont="1" applyFill="1" applyBorder="1"/>
    <xf numFmtId="167" fontId="23" fillId="0" borderId="0" xfId="2" applyNumberFormat="1" applyFont="1" applyFill="1" applyBorder="1" applyAlignment="1">
      <alignment vertical="center"/>
    </xf>
    <xf numFmtId="168" fontId="15" fillId="7" borderId="0" xfId="3" applyNumberFormat="1" applyFont="1" applyFill="1" applyBorder="1"/>
    <xf numFmtId="168" fontId="15" fillId="0" borderId="8" xfId="3" applyNumberFormat="1" applyFont="1" applyFill="1" applyBorder="1"/>
    <xf numFmtId="43" fontId="15" fillId="7" borderId="0" xfId="3" applyFont="1" applyFill="1" applyBorder="1"/>
    <xf numFmtId="168" fontId="24" fillId="7" borderId="0" xfId="3" applyNumberFormat="1" applyFont="1" applyFill="1" applyBorder="1" applyAlignment="1"/>
    <xf numFmtId="43" fontId="11" fillId="7" borderId="0" xfId="3" applyFont="1" applyFill="1" applyBorder="1"/>
    <xf numFmtId="168" fontId="21" fillId="7" borderId="17" xfId="3" applyNumberFormat="1" applyFont="1" applyFill="1" applyBorder="1"/>
    <xf numFmtId="168" fontId="11" fillId="10" borderId="0" xfId="3" applyNumberFormat="1" applyFont="1" applyFill="1" applyBorder="1"/>
    <xf numFmtId="167" fontId="23" fillId="7" borderId="0" xfId="2" applyNumberFormat="1" applyFont="1" applyFill="1" applyBorder="1" applyAlignment="1">
      <alignment vertical="center"/>
    </xf>
    <xf numFmtId="168" fontId="25" fillId="7" borderId="0" xfId="3" applyNumberFormat="1" applyFont="1" applyFill="1" applyBorder="1" applyAlignment="1">
      <alignment vertical="center"/>
    </xf>
    <xf numFmtId="168" fontId="15" fillId="7" borderId="8" xfId="3" applyNumberFormat="1" applyFont="1" applyFill="1" applyBorder="1"/>
    <xf numFmtId="168" fontId="15" fillId="7" borderId="16" xfId="3" applyNumberFormat="1" applyFont="1" applyFill="1" applyBorder="1"/>
    <xf numFmtId="168" fontId="15" fillId="9" borderId="8" xfId="3" applyNumberFormat="1" applyFont="1" applyFill="1" applyBorder="1"/>
    <xf numFmtId="168" fontId="15" fillId="9" borderId="16" xfId="3" applyNumberFormat="1" applyFont="1" applyFill="1" applyBorder="1"/>
    <xf numFmtId="49" fontId="26" fillId="7" borderId="0" xfId="2" applyNumberFormat="1" applyFont="1" applyFill="1" applyBorder="1" applyAlignment="1">
      <alignment horizontal="center" vertical="center"/>
    </xf>
    <xf numFmtId="168" fontId="23" fillId="7" borderId="0" xfId="3" applyNumberFormat="1" applyFont="1" applyFill="1" applyBorder="1" applyAlignment="1">
      <alignment vertical="center"/>
    </xf>
    <xf numFmtId="168" fontId="27" fillId="9" borderId="8" xfId="3" applyNumberFormat="1" applyFont="1" applyFill="1" applyBorder="1"/>
    <xf numFmtId="43" fontId="27" fillId="7" borderId="0" xfId="3" applyFont="1" applyFill="1" applyBorder="1"/>
    <xf numFmtId="168" fontId="27" fillId="9" borderId="16" xfId="3" applyNumberFormat="1" applyFont="1" applyFill="1" applyBorder="1"/>
    <xf numFmtId="167" fontId="11" fillId="7" borderId="0" xfId="2" applyNumberFormat="1" applyFont="1" applyFill="1"/>
    <xf numFmtId="168" fontId="15" fillId="7" borderId="0" xfId="3" applyNumberFormat="1" applyFont="1" applyFill="1"/>
    <xf numFmtId="49" fontId="19" fillId="7" borderId="0" xfId="2" applyNumberFormat="1" applyFont="1" applyFill="1" applyBorder="1" applyAlignment="1">
      <alignment horizontal="center" vertical="center"/>
    </xf>
    <xf numFmtId="167" fontId="23" fillId="9" borderId="0" xfId="2" applyNumberFormat="1" applyFont="1" applyFill="1" applyBorder="1" applyAlignment="1">
      <alignment vertical="center"/>
    </xf>
    <xf numFmtId="167" fontId="20" fillId="7" borderId="0" xfId="2" applyNumberFormat="1" applyFont="1" applyFill="1" applyBorder="1" applyAlignment="1">
      <alignment vertical="center"/>
    </xf>
    <xf numFmtId="43" fontId="28" fillId="7" borderId="0" xfId="3" applyFont="1" applyFill="1" applyBorder="1"/>
    <xf numFmtId="49" fontId="29" fillId="7" borderId="0" xfId="2" applyNumberFormat="1" applyFont="1" applyFill="1" applyBorder="1" applyAlignment="1">
      <alignment horizontal="center" vertical="center"/>
    </xf>
    <xf numFmtId="168" fontId="30" fillId="7" borderId="0" xfId="3" applyNumberFormat="1" applyFont="1" applyFill="1" applyBorder="1" applyAlignment="1">
      <alignment vertical="center"/>
    </xf>
    <xf numFmtId="169" fontId="31" fillId="7" borderId="0" xfId="1" applyNumberFormat="1" applyFont="1" applyFill="1" applyBorder="1" applyAlignment="1" applyProtection="1">
      <alignment horizontal="center"/>
    </xf>
    <xf numFmtId="169" fontId="31" fillId="8" borderId="1" xfId="1" applyNumberFormat="1" applyFont="1" applyFill="1" applyBorder="1" applyProtection="1"/>
    <xf numFmtId="169" fontId="31" fillId="7" borderId="0" xfId="1" applyNumberFormat="1" applyFont="1" applyFill="1" applyBorder="1" applyProtection="1"/>
    <xf numFmtId="169" fontId="31" fillId="8" borderId="8" xfId="1" applyNumberFormat="1" applyFont="1" applyFill="1" applyBorder="1" applyProtection="1"/>
    <xf numFmtId="169" fontId="31" fillId="8" borderId="9" xfId="1" applyNumberFormat="1" applyFont="1" applyFill="1" applyBorder="1" applyProtection="1"/>
    <xf numFmtId="169" fontId="31" fillId="8" borderId="18" xfId="1" applyNumberFormat="1" applyFont="1" applyFill="1" applyBorder="1" applyProtection="1"/>
    <xf numFmtId="168" fontId="32" fillId="7" borderId="0" xfId="3" applyNumberFormat="1" applyFont="1" applyFill="1"/>
    <xf numFmtId="0" fontId="11" fillId="7" borderId="0" xfId="2" applyFont="1" applyFill="1"/>
    <xf numFmtId="0" fontId="11" fillId="7" borderId="0" xfId="2" applyFont="1" applyFill="1" applyBorder="1"/>
    <xf numFmtId="168" fontId="15" fillId="7" borderId="0" xfId="3" applyNumberFormat="1" applyFont="1" applyFill="1" applyBorder="1" applyAlignment="1">
      <alignment horizontal="center"/>
    </xf>
    <xf numFmtId="43" fontId="14" fillId="7" borderId="0" xfId="3" applyFont="1" applyFill="1" applyBorder="1" applyAlignment="1">
      <alignment horizontal="center"/>
    </xf>
    <xf numFmtId="168" fontId="15" fillId="9" borderId="0" xfId="3" applyNumberFormat="1" applyFont="1" applyFill="1" applyBorder="1"/>
    <xf numFmtId="49" fontId="24" fillId="7" borderId="0" xfId="2" applyNumberFormat="1" applyFont="1" applyFill="1" applyBorder="1" applyAlignment="1">
      <alignment horizontal="center" vertical="center"/>
    </xf>
    <xf numFmtId="168" fontId="24" fillId="7" borderId="0" xfId="3" applyNumberFormat="1" applyFont="1" applyFill="1" applyBorder="1" applyAlignment="1">
      <alignment vertical="center"/>
    </xf>
    <xf numFmtId="49" fontId="33" fillId="7" borderId="0" xfId="2" applyNumberFormat="1" applyFont="1" applyFill="1" applyBorder="1" applyAlignment="1">
      <alignment horizontal="center" vertical="center"/>
    </xf>
    <xf numFmtId="167" fontId="34" fillId="11" borderId="0" xfId="2" applyNumberFormat="1" applyFont="1" applyFill="1" applyBorder="1" applyAlignment="1">
      <alignment vertical="center"/>
    </xf>
    <xf numFmtId="168" fontId="34" fillId="7" borderId="0" xfId="3" applyNumberFormat="1" applyFont="1" applyFill="1" applyBorder="1" applyAlignment="1">
      <alignment vertical="center"/>
    </xf>
    <xf numFmtId="168" fontId="34" fillId="11" borderId="14" xfId="3" applyNumberFormat="1" applyFont="1" applyFill="1" applyBorder="1"/>
    <xf numFmtId="43" fontId="34" fillId="7" borderId="0" xfId="3" applyFont="1" applyFill="1" applyBorder="1"/>
    <xf numFmtId="168" fontId="21" fillId="7" borderId="0" xfId="2" applyNumberFormat="1" applyFont="1" applyFill="1" applyBorder="1"/>
    <xf numFmtId="168" fontId="11" fillId="7" borderId="0" xfId="2" applyNumberFormat="1" applyFont="1" applyFill="1" applyBorder="1"/>
    <xf numFmtId="0" fontId="11" fillId="0" borderId="0" xfId="2" applyFont="1"/>
    <xf numFmtId="168" fontId="21" fillId="0" borderId="0" xfId="2" applyNumberFormat="1" applyFont="1"/>
    <xf numFmtId="168" fontId="21" fillId="0" borderId="0" xfId="2" applyNumberFormat="1" applyFont="1" applyBorder="1"/>
    <xf numFmtId="168" fontId="21" fillId="0" borderId="15" xfId="2" applyNumberFormat="1" applyFont="1" applyBorder="1"/>
    <xf numFmtId="168" fontId="35" fillId="7" borderId="0" xfId="3" applyNumberFormat="1" applyFont="1" applyFill="1" applyBorder="1" applyAlignment="1">
      <alignment vertical="center"/>
    </xf>
    <xf numFmtId="167" fontId="20" fillId="7" borderId="0" xfId="2" applyNumberFormat="1" applyFont="1" applyFill="1" applyBorder="1" applyAlignment="1">
      <alignment vertical="center" wrapText="1"/>
    </xf>
    <xf numFmtId="168" fontId="21" fillId="7" borderId="0" xfId="2" applyNumberFormat="1" applyFont="1" applyFill="1"/>
    <xf numFmtId="168" fontId="21" fillId="7" borderId="15" xfId="2" applyNumberFormat="1" applyFont="1" applyFill="1" applyBorder="1"/>
    <xf numFmtId="167" fontId="36" fillId="7" borderId="0" xfId="2" applyNumberFormat="1" applyFont="1" applyFill="1" applyBorder="1" applyAlignment="1">
      <alignment vertical="center"/>
    </xf>
    <xf numFmtId="168" fontId="36" fillId="7" borderId="0" xfId="3" applyNumberFormat="1" applyFont="1" applyFill="1" applyBorder="1" applyAlignment="1">
      <alignment vertical="center"/>
    </xf>
    <xf numFmtId="168" fontId="15" fillId="7" borderId="15" xfId="3" applyNumberFormat="1" applyFont="1" applyFill="1" applyBorder="1"/>
    <xf numFmtId="49" fontId="24" fillId="7" borderId="0" xfId="2" applyNumberFormat="1" applyFont="1" applyFill="1" applyBorder="1" applyAlignment="1">
      <alignment horizontal="center"/>
    </xf>
    <xf numFmtId="167" fontId="34" fillId="7" borderId="0" xfId="2" applyNumberFormat="1" applyFont="1" applyFill="1" applyBorder="1" applyAlignment="1">
      <alignment vertical="center"/>
    </xf>
    <xf numFmtId="168" fontId="34" fillId="7" borderId="0" xfId="3" applyNumberFormat="1" applyFont="1" applyFill="1" applyBorder="1"/>
    <xf numFmtId="168" fontId="34" fillId="11" borderId="0" xfId="3" applyNumberFormat="1" applyFont="1" applyFill="1" applyBorder="1"/>
    <xf numFmtId="168" fontId="15" fillId="9" borderId="15" xfId="3" applyNumberFormat="1" applyFont="1" applyFill="1" applyBorder="1"/>
    <xf numFmtId="168" fontId="24" fillId="7" borderId="0" xfId="3" applyNumberFormat="1" applyFont="1" applyFill="1" applyBorder="1" applyAlignment="1">
      <alignment vertical="center" wrapText="1"/>
    </xf>
    <xf numFmtId="170" fontId="20" fillId="7" borderId="0" xfId="2" applyNumberFormat="1" applyFont="1" applyFill="1" applyBorder="1" applyAlignment="1">
      <alignment vertical="center"/>
    </xf>
    <xf numFmtId="168" fontId="21" fillId="7" borderId="0" xfId="3" applyNumberFormat="1" applyFont="1" applyFill="1" applyBorder="1" applyAlignment="1">
      <alignment horizontal="right"/>
    </xf>
    <xf numFmtId="168" fontId="21" fillId="7" borderId="15" xfId="3" applyNumberFormat="1" applyFont="1" applyFill="1" applyBorder="1" applyAlignment="1">
      <alignment horizontal="right"/>
    </xf>
    <xf numFmtId="49" fontId="37" fillId="7" borderId="0" xfId="2" applyNumberFormat="1" applyFont="1" applyFill="1" applyBorder="1" applyAlignment="1">
      <alignment horizontal="center" vertical="center"/>
    </xf>
    <xf numFmtId="167" fontId="11" fillId="7" borderId="0" xfId="2" applyNumberFormat="1" applyFont="1" applyFill="1" applyBorder="1" applyAlignment="1">
      <alignment vertical="center"/>
    </xf>
    <xf numFmtId="168" fontId="37" fillId="7" borderId="0" xfId="3" applyNumberFormat="1" applyFont="1" applyFill="1" applyBorder="1" applyAlignment="1">
      <alignment vertical="center"/>
    </xf>
    <xf numFmtId="168" fontId="34" fillId="11" borderId="3" xfId="3" applyNumberFormat="1" applyFont="1" applyFill="1" applyBorder="1"/>
    <xf numFmtId="167" fontId="20" fillId="7" borderId="0" xfId="2" applyNumberFormat="1" applyFont="1" applyFill="1" applyBorder="1" applyAlignment="1">
      <alignment horizontal="left" vertical="center"/>
    </xf>
    <xf numFmtId="49" fontId="13" fillId="7" borderId="0" xfId="3" applyNumberFormat="1" applyFont="1" applyFill="1" applyBorder="1" applyAlignment="1">
      <alignment vertical="center"/>
    </xf>
    <xf numFmtId="168" fontId="20" fillId="7" borderId="0" xfId="3" applyNumberFormat="1" applyFont="1" applyFill="1" applyBorder="1" applyAlignment="1">
      <alignment vertical="center"/>
    </xf>
    <xf numFmtId="169" fontId="11" fillId="7" borderId="0" xfId="1" applyNumberFormat="1" applyFont="1" applyFill="1" applyBorder="1" applyAlignment="1">
      <alignment horizontal="center"/>
    </xf>
    <xf numFmtId="169" fontId="11" fillId="7" borderId="0" xfId="1" applyNumberFormat="1" applyFont="1" applyFill="1" applyBorder="1"/>
    <xf numFmtId="169" fontId="21" fillId="7" borderId="0" xfId="1" applyNumberFormat="1" applyFont="1" applyFill="1"/>
    <xf numFmtId="169" fontId="21" fillId="7" borderId="0" xfId="1" applyNumberFormat="1" applyFont="1" applyFill="1" applyBorder="1"/>
    <xf numFmtId="169" fontId="21" fillId="7" borderId="15" xfId="1" applyNumberFormat="1" applyFont="1" applyFill="1" applyBorder="1"/>
    <xf numFmtId="169" fontId="31" fillId="12" borderId="1" xfId="1" applyNumberFormat="1" applyFont="1" applyFill="1" applyBorder="1" applyProtection="1"/>
    <xf numFmtId="169" fontId="31" fillId="12" borderId="11" xfId="1" applyNumberFormat="1" applyFont="1" applyFill="1" applyBorder="1" applyProtection="1"/>
    <xf numFmtId="169" fontId="31" fillId="12" borderId="12" xfId="1" applyNumberFormat="1" applyFont="1" applyFill="1" applyBorder="1" applyProtection="1"/>
    <xf numFmtId="49" fontId="20" fillId="7" borderId="0" xfId="2" applyNumberFormat="1" applyFont="1" applyFill="1" applyBorder="1" applyAlignment="1">
      <alignment horizontal="center"/>
    </xf>
    <xf numFmtId="168" fontId="22" fillId="7" borderId="0" xfId="3" applyNumberFormat="1" applyFont="1" applyFill="1"/>
    <xf numFmtId="0" fontId="11" fillId="7" borderId="0" xfId="0" applyFont="1" applyFill="1"/>
    <xf numFmtId="167" fontId="13" fillId="7" borderId="0" xfId="2" applyNumberFormat="1" applyFont="1" applyFill="1"/>
    <xf numFmtId="168" fontId="20" fillId="7" borderId="0" xfId="3" applyNumberFormat="1" applyFont="1" applyFill="1" applyBorder="1"/>
    <xf numFmtId="168" fontId="21" fillId="0" borderId="0" xfId="3" applyNumberFormat="1" applyFont="1"/>
    <xf numFmtId="167" fontId="14" fillId="7" borderId="0" xfId="2" applyNumberFormat="1" applyFont="1" applyFill="1"/>
    <xf numFmtId="167" fontId="11" fillId="0" borderId="0" xfId="2" applyNumberFormat="1" applyFont="1"/>
    <xf numFmtId="0" fontId="10" fillId="2" borderId="2" xfId="4" applyFill="1" applyBorder="1"/>
    <xf numFmtId="0" fontId="4" fillId="0" borderId="0" xfId="0" applyFont="1" applyFill="1" applyBorder="1"/>
    <xf numFmtId="0" fontId="38" fillId="15" borderId="0" xfId="0" applyFont="1" applyFill="1" applyBorder="1" applyAlignment="1">
      <alignment horizontal="right"/>
    </xf>
    <xf numFmtId="0" fontId="38" fillId="13" borderId="0" xfId="0" applyFont="1" applyFill="1" applyBorder="1" applyAlignment="1">
      <alignment horizontal="right"/>
    </xf>
    <xf numFmtId="0" fontId="40" fillId="2" borderId="2" xfId="0" applyFont="1" applyFill="1" applyBorder="1"/>
    <xf numFmtId="0" fontId="40" fillId="2" borderId="3" xfId="0" applyFont="1" applyFill="1" applyBorder="1"/>
    <xf numFmtId="0" fontId="40" fillId="2" borderId="4" xfId="0" applyFont="1" applyFill="1" applyBorder="1"/>
    <xf numFmtId="0" fontId="41" fillId="0" borderId="0" xfId="0" applyFont="1"/>
    <xf numFmtId="0" fontId="42" fillId="17" borderId="0" xfId="0" applyFont="1" applyFill="1"/>
    <xf numFmtId="0" fontId="43" fillId="14" borderId="0" xfId="0" applyFont="1" applyFill="1" applyBorder="1" applyAlignment="1">
      <alignment vertical="center" wrapText="1"/>
    </xf>
    <xf numFmtId="0" fontId="43" fillId="14" borderId="0" xfId="0" applyFont="1" applyFill="1" applyBorder="1" applyAlignment="1">
      <alignment horizontal="center" vertical="center" wrapText="1"/>
    </xf>
    <xf numFmtId="0" fontId="43" fillId="15" borderId="0" xfId="0" applyFont="1" applyFill="1" applyBorder="1" applyAlignment="1">
      <alignment horizontal="center" vertical="center" wrapText="1"/>
    </xf>
    <xf numFmtId="0" fontId="44" fillId="16" borderId="0" xfId="0" applyFont="1" applyFill="1" applyBorder="1" applyAlignment="1">
      <alignment wrapText="1"/>
    </xf>
    <xf numFmtId="0" fontId="44" fillId="16" borderId="0" xfId="0" applyFont="1" applyFill="1" applyBorder="1" applyAlignment="1">
      <alignment horizontal="center" vertical="center"/>
    </xf>
    <xf numFmtId="1" fontId="44" fillId="14" borderId="0" xfId="0" applyNumberFormat="1" applyFont="1" applyFill="1" applyBorder="1" applyAlignment="1">
      <alignment horizontal="center" vertical="center"/>
    </xf>
    <xf numFmtId="0" fontId="44" fillId="14" borderId="0" xfId="0" applyFont="1" applyFill="1" applyBorder="1" applyAlignment="1">
      <alignment horizontal="center" vertical="center"/>
    </xf>
    <xf numFmtId="0" fontId="43" fillId="15" borderId="0" xfId="0" applyFont="1" applyFill="1" applyBorder="1" applyAlignment="1">
      <alignment horizontal="right"/>
    </xf>
    <xf numFmtId="0" fontId="43" fillId="13" borderId="0" xfId="0" applyFont="1" applyFill="1" applyBorder="1" applyAlignment="1">
      <alignment horizontal="right"/>
    </xf>
    <xf numFmtId="0" fontId="44" fillId="0" borderId="0" xfId="0" applyFont="1" applyFill="1" applyBorder="1"/>
    <xf numFmtId="171" fontId="44" fillId="14" borderId="0" xfId="0" applyNumberFormat="1" applyFont="1" applyFill="1" applyBorder="1" applyAlignment="1">
      <alignment horizontal="center" vertical="center"/>
    </xf>
    <xf numFmtId="0" fontId="4" fillId="2" borderId="3" xfId="0" applyFont="1" applyFill="1" applyBorder="1" applyAlignment="1">
      <alignment horizontal="left"/>
    </xf>
    <xf numFmtId="0" fontId="4" fillId="2" borderId="4" xfId="0" applyFont="1" applyFill="1" applyBorder="1" applyAlignment="1">
      <alignment horizontal="left"/>
    </xf>
    <xf numFmtId="0" fontId="2" fillId="0" borderId="0" xfId="0" applyFont="1" applyBorder="1" applyAlignment="1">
      <alignment horizontal="left"/>
    </xf>
    <xf numFmtId="0" fontId="8" fillId="0" borderId="0" xfId="0" applyFont="1" applyFill="1" applyBorder="1" applyAlignment="1">
      <alignment horizontal="left"/>
    </xf>
    <xf numFmtId="0" fontId="4" fillId="0" borderId="8" xfId="0" applyFont="1" applyFill="1" applyBorder="1" applyAlignment="1">
      <alignment horizontal="left"/>
    </xf>
    <xf numFmtId="0" fontId="10" fillId="0" borderId="0" xfId="4" applyFill="1" applyBorder="1" applyAlignment="1">
      <alignment horizontal="left"/>
    </xf>
    <xf numFmtId="0" fontId="0" fillId="18" borderId="3" xfId="0" applyFill="1" applyBorder="1"/>
    <xf numFmtId="0" fontId="0" fillId="18" borderId="0" xfId="0" applyFill="1" applyBorder="1"/>
    <xf numFmtId="0" fontId="0" fillId="18" borderId="0" xfId="0" applyFill="1" applyBorder="1" applyAlignment="1">
      <alignment horizontal="right"/>
    </xf>
    <xf numFmtId="0" fontId="0" fillId="18" borderId="8" xfId="0" applyFill="1" applyBorder="1"/>
    <xf numFmtId="0" fontId="2" fillId="18" borderId="6" xfId="0" applyFont="1" applyFill="1" applyBorder="1"/>
    <xf numFmtId="0" fontId="0" fillId="18" borderId="6" xfId="0" applyFill="1" applyBorder="1" applyAlignment="1">
      <alignment horizontal="right"/>
    </xf>
    <xf numFmtId="0" fontId="0" fillId="18" borderId="9" xfId="0" applyFill="1" applyBorder="1" applyAlignment="1">
      <alignment horizontal="right"/>
    </xf>
    <xf numFmtId="0" fontId="0" fillId="18" borderId="4" xfId="0" applyFill="1" applyBorder="1"/>
    <xf numFmtId="0" fontId="0" fillId="18" borderId="6" xfId="0" applyFill="1" applyBorder="1"/>
    <xf numFmtId="0" fontId="0" fillId="18" borderId="9" xfId="0" applyFill="1" applyBorder="1"/>
    <xf numFmtId="43" fontId="0" fillId="0" borderId="8" xfId="1" applyFont="1" applyFill="1" applyBorder="1"/>
    <xf numFmtId="0" fontId="0" fillId="0" borderId="9" xfId="0" applyFill="1" applyBorder="1"/>
    <xf numFmtId="0" fontId="0" fillId="0" borderId="0" xfId="0" applyFill="1"/>
    <xf numFmtId="0" fontId="7" fillId="18" borderId="10" xfId="0" applyFont="1" applyFill="1" applyBorder="1"/>
    <xf numFmtId="0" fontId="7" fillId="18" borderId="1" xfId="0" applyFont="1" applyFill="1" applyBorder="1"/>
    <xf numFmtId="0" fontId="6" fillId="18" borderId="1" xfId="0" applyFont="1" applyFill="1" applyBorder="1"/>
    <xf numFmtId="0" fontId="6" fillId="18" borderId="11" xfId="0" applyFont="1" applyFill="1" applyBorder="1"/>
    <xf numFmtId="0" fontId="2" fillId="18" borderId="7" xfId="0" applyFont="1" applyFill="1" applyBorder="1"/>
    <xf numFmtId="0" fontId="2" fillId="18" borderId="8" xfId="0" applyFont="1" applyFill="1" applyBorder="1"/>
    <xf numFmtId="0" fontId="2" fillId="18" borderId="9" xfId="0" applyFont="1" applyFill="1" applyBorder="1"/>
    <xf numFmtId="0" fontId="0" fillId="18" borderId="5" xfId="0" applyFill="1" applyBorder="1"/>
    <xf numFmtId="0" fontId="0" fillId="18" borderId="0" xfId="0" applyFont="1" applyFill="1" applyBorder="1"/>
    <xf numFmtId="0" fontId="0" fillId="18" borderId="6" xfId="0" applyFont="1" applyFill="1" applyBorder="1"/>
    <xf numFmtId="0" fontId="2" fillId="18" borderId="5" xfId="0" applyFont="1" applyFill="1" applyBorder="1"/>
    <xf numFmtId="0" fontId="2" fillId="18" borderId="0" xfId="0" applyFont="1" applyFill="1" applyBorder="1"/>
    <xf numFmtId="0" fontId="0" fillId="0" borderId="9" xfId="0" applyBorder="1" applyAlignment="1">
      <alignment wrapText="1"/>
    </xf>
    <xf numFmtId="0" fontId="0" fillId="0" borderId="6" xfId="0" applyBorder="1" applyAlignment="1">
      <alignment wrapText="1"/>
    </xf>
    <xf numFmtId="49" fontId="11" fillId="0" borderId="0" xfId="0" applyNumberFormat="1" applyFont="1"/>
    <xf numFmtId="167" fontId="11" fillId="0" borderId="0" xfId="0" applyNumberFormat="1" applyFont="1"/>
    <xf numFmtId="168" fontId="11" fillId="0" borderId="0" xfId="3" applyNumberFormat="1" applyFont="1"/>
    <xf numFmtId="43" fontId="11" fillId="0" borderId="0" xfId="3" applyFont="1"/>
    <xf numFmtId="0" fontId="11" fillId="0" borderId="0" xfId="0" applyFont="1"/>
    <xf numFmtId="49" fontId="16" fillId="19" borderId="0" xfId="0" applyNumberFormat="1" applyFont="1" applyFill="1" applyBorder="1"/>
    <xf numFmtId="167" fontId="16" fillId="19" borderId="0" xfId="0" applyNumberFormat="1" applyFont="1" applyFill="1" applyBorder="1"/>
    <xf numFmtId="168" fontId="16" fillId="19" borderId="0" xfId="3" applyNumberFormat="1" applyFont="1" applyFill="1" applyBorder="1"/>
    <xf numFmtId="49" fontId="11" fillId="0" borderId="0" xfId="3" applyNumberFormat="1" applyFont="1"/>
    <xf numFmtId="43" fontId="14" fillId="0" borderId="0" xfId="3" applyFont="1" applyBorder="1" applyAlignment="1">
      <alignment horizontal="center"/>
    </xf>
    <xf numFmtId="168" fontId="14" fillId="0" borderId="16" xfId="3" applyNumberFormat="1" applyFont="1" applyBorder="1" applyAlignment="1">
      <alignment horizontal="center"/>
    </xf>
    <xf numFmtId="49" fontId="13" fillId="0" borderId="0" xfId="0" applyNumberFormat="1" applyFont="1" applyFill="1" applyBorder="1" applyAlignment="1">
      <alignment horizontal="left"/>
    </xf>
    <xf numFmtId="167" fontId="13" fillId="0" borderId="0" xfId="0" applyNumberFormat="1" applyFont="1" applyFill="1" applyBorder="1" applyAlignment="1"/>
    <xf numFmtId="168" fontId="13" fillId="0" borderId="0" xfId="3" applyNumberFormat="1" applyFont="1" applyFill="1" applyBorder="1" applyAlignment="1"/>
    <xf numFmtId="4" fontId="15" fillId="0" borderId="19" xfId="5" applyNumberFormat="1" applyFont="1" applyFill="1" applyBorder="1" applyAlignment="1">
      <alignment horizontal="center"/>
    </xf>
    <xf numFmtId="4" fontId="15" fillId="0" borderId="19" xfId="5" applyNumberFormat="1" applyFont="1" applyFill="1" applyBorder="1" applyAlignment="1">
      <alignment horizontal="center" wrapText="1"/>
    </xf>
    <xf numFmtId="4" fontId="15" fillId="0" borderId="0" xfId="5" applyNumberFormat="1" applyFont="1" applyFill="1" applyAlignment="1">
      <alignment horizontal="center"/>
    </xf>
    <xf numFmtId="168" fontId="11" fillId="0" borderId="15" xfId="0" applyNumberFormat="1" applyFont="1" applyBorder="1"/>
    <xf numFmtId="49" fontId="29" fillId="0" borderId="0" xfId="0" applyNumberFormat="1" applyFont="1" applyBorder="1" applyAlignment="1">
      <alignment horizontal="left" vertical="center"/>
    </xf>
    <xf numFmtId="0" fontId="20" fillId="0" borderId="0" xfId="0" applyNumberFormat="1" applyFont="1" applyFill="1" applyBorder="1" applyAlignment="1"/>
    <xf numFmtId="168" fontId="20" fillId="0" borderId="0" xfId="3" applyNumberFormat="1" applyFont="1" applyFill="1" applyBorder="1" applyAlignment="1"/>
    <xf numFmtId="168" fontId="11" fillId="0" borderId="15" xfId="3" applyNumberFormat="1" applyFont="1" applyBorder="1"/>
    <xf numFmtId="43" fontId="11" fillId="0" borderId="8" xfId="3" applyFont="1" applyBorder="1"/>
    <xf numFmtId="168" fontId="11" fillId="0" borderId="16" xfId="3" applyNumberFormat="1" applyFont="1" applyBorder="1"/>
    <xf numFmtId="49" fontId="17" fillId="20" borderId="0" xfId="0" applyNumberFormat="1" applyFont="1" applyFill="1" applyBorder="1" applyAlignment="1">
      <alignment horizontal="left" vertical="center"/>
    </xf>
    <xf numFmtId="167" fontId="18" fillId="20" borderId="0" xfId="0" applyNumberFormat="1" applyFont="1" applyFill="1" applyBorder="1" applyAlignment="1">
      <alignment vertical="center"/>
    </xf>
    <xf numFmtId="168" fontId="20" fillId="20" borderId="0" xfId="3" applyNumberFormat="1" applyFont="1" applyFill="1" applyBorder="1" applyAlignment="1">
      <alignment vertical="center"/>
    </xf>
    <xf numFmtId="43" fontId="11" fillId="20" borderId="0" xfId="3" applyFont="1" applyFill="1"/>
    <xf numFmtId="43" fontId="14" fillId="20" borderId="0" xfId="3" applyFont="1" applyFill="1"/>
    <xf numFmtId="168" fontId="14" fillId="20" borderId="15" xfId="3" applyNumberFormat="1" applyFont="1" applyFill="1" applyBorder="1"/>
    <xf numFmtId="168" fontId="24" fillId="0" borderId="0" xfId="3" applyNumberFormat="1" applyFont="1" applyFill="1" applyBorder="1" applyAlignment="1"/>
    <xf numFmtId="43" fontId="11" fillId="0" borderId="0" xfId="3" applyFont="1" applyAlignment="1">
      <alignment vertical="center"/>
    </xf>
    <xf numFmtId="168" fontId="36" fillId="20" borderId="0" xfId="3" applyNumberFormat="1" applyFont="1" applyFill="1" applyBorder="1" applyAlignment="1">
      <alignment vertical="center"/>
    </xf>
    <xf numFmtId="167" fontId="20" fillId="0" borderId="0" xfId="0" applyNumberFormat="1" applyFont="1" applyBorder="1" applyAlignment="1">
      <alignment vertical="center"/>
    </xf>
    <xf numFmtId="43" fontId="11" fillId="0" borderId="0" xfId="3" applyFont="1" applyBorder="1" applyAlignment="1">
      <alignment vertical="center"/>
    </xf>
    <xf numFmtId="43" fontId="11" fillId="0" borderId="0" xfId="3" applyFont="1" applyBorder="1"/>
    <xf numFmtId="168" fontId="30" fillId="0" borderId="0" xfId="3" applyNumberFormat="1" applyFont="1" applyBorder="1" applyAlignment="1">
      <alignment vertical="center"/>
    </xf>
    <xf numFmtId="43" fontId="14" fillId="19" borderId="20" xfId="3" applyFont="1" applyFill="1" applyBorder="1"/>
    <xf numFmtId="43" fontId="14" fillId="19" borderId="0" xfId="3" applyFont="1" applyFill="1"/>
    <xf numFmtId="168" fontId="15" fillId="19" borderId="21" xfId="3" applyNumberFormat="1" applyFont="1" applyFill="1" applyBorder="1"/>
    <xf numFmtId="167" fontId="36" fillId="20" borderId="0" xfId="0" applyNumberFormat="1" applyFont="1" applyFill="1" applyBorder="1" applyAlignment="1">
      <alignment vertical="center"/>
    </xf>
    <xf numFmtId="49" fontId="11" fillId="0" borderId="0" xfId="0" applyNumberFormat="1" applyFont="1" applyBorder="1"/>
    <xf numFmtId="0" fontId="11" fillId="0" borderId="0" xfId="0" applyFont="1" applyBorder="1"/>
    <xf numFmtId="168" fontId="11" fillId="0" borderId="0" xfId="3" applyNumberFormat="1" applyFont="1" applyBorder="1"/>
    <xf numFmtId="43" fontId="11" fillId="0" borderId="0" xfId="3" applyFont="1" applyAlignment="1">
      <alignment horizontal="center"/>
    </xf>
    <xf numFmtId="49" fontId="24" fillId="0" borderId="0" xfId="0" applyNumberFormat="1" applyFont="1" applyBorder="1" applyAlignment="1">
      <alignment horizontal="left" vertical="center"/>
    </xf>
    <xf numFmtId="168" fontId="24" fillId="0" borderId="0" xfId="3" applyNumberFormat="1" applyFont="1" applyBorder="1" applyAlignment="1">
      <alignment vertical="center"/>
    </xf>
    <xf numFmtId="167" fontId="20" fillId="0" borderId="0" xfId="0" applyNumberFormat="1" applyFont="1" applyFill="1" applyBorder="1" applyAlignment="1">
      <alignment vertical="center"/>
    </xf>
    <xf numFmtId="168" fontId="24" fillId="0" borderId="0" xfId="3" applyNumberFormat="1" applyFont="1" applyFill="1" applyBorder="1" applyAlignment="1">
      <alignment vertical="center"/>
    </xf>
    <xf numFmtId="168" fontId="11" fillId="0" borderId="0" xfId="0" applyNumberFormat="1" applyFont="1" applyBorder="1"/>
    <xf numFmtId="168" fontId="11" fillId="0" borderId="0" xfId="0" applyNumberFormat="1" applyFont="1" applyFill="1"/>
    <xf numFmtId="43" fontId="11" fillId="0" borderId="0" xfId="3" applyFont="1" applyFill="1"/>
    <xf numFmtId="43" fontId="11" fillId="0" borderId="0" xfId="0" applyNumberFormat="1" applyFont="1"/>
    <xf numFmtId="168" fontId="11" fillId="0" borderId="16" xfId="0" applyNumberFormat="1" applyFont="1" applyBorder="1"/>
    <xf numFmtId="168" fontId="35" fillId="0" borderId="0" xfId="3" applyNumberFormat="1" applyFont="1" applyBorder="1" applyAlignment="1">
      <alignment vertical="center"/>
    </xf>
    <xf numFmtId="167" fontId="20" fillId="0" borderId="0" xfId="0" applyNumberFormat="1" applyFont="1" applyBorder="1" applyAlignment="1">
      <alignment vertical="center" wrapText="1"/>
    </xf>
    <xf numFmtId="168" fontId="24" fillId="0" borderId="0" xfId="3" applyNumberFormat="1" applyFont="1" applyBorder="1" applyAlignment="1">
      <alignment vertical="center" wrapText="1"/>
    </xf>
    <xf numFmtId="168" fontId="14" fillId="0" borderId="15" xfId="3" applyNumberFormat="1" applyFont="1" applyBorder="1" applyAlignment="1">
      <alignment horizontal="center"/>
    </xf>
    <xf numFmtId="49" fontId="48" fillId="21" borderId="0" xfId="0" applyNumberFormat="1" applyFont="1" applyFill="1" applyBorder="1" applyAlignment="1">
      <alignment horizontal="left" vertical="center"/>
    </xf>
    <xf numFmtId="167" fontId="18" fillId="21" borderId="0" xfId="0" applyNumberFormat="1" applyFont="1" applyFill="1" applyBorder="1" applyAlignment="1">
      <alignment vertical="center"/>
    </xf>
    <xf numFmtId="168" fontId="18" fillId="21" borderId="0" xfId="3" applyNumberFormat="1" applyFont="1" applyFill="1" applyBorder="1" applyAlignment="1">
      <alignment vertical="center"/>
    </xf>
    <xf numFmtId="43" fontId="11" fillId="21" borderId="0" xfId="3" applyFont="1" applyFill="1"/>
    <xf numFmtId="168" fontId="11" fillId="21" borderId="15" xfId="3" applyNumberFormat="1" applyFont="1" applyFill="1" applyBorder="1"/>
    <xf numFmtId="168" fontId="11" fillId="0" borderId="15" xfId="3" applyNumberFormat="1" applyFont="1" applyBorder="1" applyAlignment="1">
      <alignment vertical="center"/>
    </xf>
    <xf numFmtId="168" fontId="11" fillId="0" borderId="15" xfId="3" applyNumberFormat="1" applyFont="1" applyFill="1" applyBorder="1"/>
    <xf numFmtId="170" fontId="20" fillId="0" borderId="0" xfId="0" applyNumberFormat="1" applyFont="1" applyBorder="1" applyAlignment="1">
      <alignment vertical="center"/>
    </xf>
    <xf numFmtId="168" fontId="11" fillId="21" borderId="16" xfId="3" applyNumberFormat="1" applyFont="1" applyFill="1" applyBorder="1"/>
    <xf numFmtId="168" fontId="11" fillId="0" borderId="16" xfId="3" applyNumberFormat="1" applyFont="1" applyBorder="1" applyAlignment="1">
      <alignment horizontal="right"/>
    </xf>
    <xf numFmtId="168" fontId="11" fillId="0" borderId="15" xfId="3" applyNumberFormat="1" applyFont="1" applyBorder="1" applyAlignment="1">
      <alignment horizontal="right"/>
    </xf>
    <xf numFmtId="49" fontId="37" fillId="0" borderId="0" xfId="0" applyNumberFormat="1" applyFont="1" applyBorder="1" applyAlignment="1">
      <alignment horizontal="left" vertical="center"/>
    </xf>
    <xf numFmtId="167" fontId="11" fillId="0" borderId="0" xfId="0" applyNumberFormat="1" applyFont="1" applyBorder="1" applyAlignment="1">
      <alignment vertical="center"/>
    </xf>
    <xf numFmtId="168" fontId="37" fillId="0" borderId="0" xfId="3" applyNumberFormat="1" applyFont="1" applyBorder="1" applyAlignment="1">
      <alignment vertical="center"/>
    </xf>
    <xf numFmtId="168" fontId="11" fillId="0" borderId="0" xfId="3" applyNumberFormat="1" applyFont="1" applyBorder="1" applyAlignment="1">
      <alignment horizontal="right"/>
    </xf>
    <xf numFmtId="49" fontId="17" fillId="0" borderId="0" xfId="0" applyNumberFormat="1" applyFont="1" applyFill="1" applyBorder="1" applyAlignment="1">
      <alignment horizontal="left" vertical="center"/>
    </xf>
    <xf numFmtId="167" fontId="36" fillId="0" borderId="0" xfId="0" applyNumberFormat="1" applyFont="1" applyFill="1" applyBorder="1" applyAlignment="1">
      <alignment vertical="center"/>
    </xf>
    <xf numFmtId="168" fontId="36" fillId="0" borderId="0" xfId="3" applyNumberFormat="1" applyFont="1" applyFill="1" applyBorder="1" applyAlignment="1">
      <alignment vertical="center"/>
    </xf>
    <xf numFmtId="168" fontId="14" fillId="0" borderId="15" xfId="3" applyNumberFormat="1" applyFont="1" applyFill="1" applyBorder="1"/>
    <xf numFmtId="43" fontId="11" fillId="0" borderId="0" xfId="3" applyFont="1" applyAlignment="1"/>
    <xf numFmtId="167" fontId="20" fillId="0" borderId="0" xfId="0" applyNumberFormat="1" applyFont="1" applyBorder="1" applyAlignment="1">
      <alignment horizontal="left" vertical="center"/>
    </xf>
    <xf numFmtId="49" fontId="13" fillId="0" borderId="0" xfId="3" applyNumberFormat="1" applyFont="1" applyFill="1" applyBorder="1" applyAlignment="1">
      <alignment vertical="center"/>
    </xf>
    <xf numFmtId="49" fontId="24" fillId="0" borderId="0" xfId="0" applyNumberFormat="1" applyFont="1" applyFill="1" applyBorder="1" applyAlignment="1">
      <alignment horizontal="left" vertical="center"/>
    </xf>
    <xf numFmtId="168" fontId="20" fillId="0" borderId="0" xfId="3" applyNumberFormat="1" applyFont="1" applyFill="1" applyBorder="1" applyAlignment="1">
      <alignment vertical="center"/>
    </xf>
    <xf numFmtId="43" fontId="14" fillId="20" borderId="13" xfId="3" applyFont="1" applyFill="1" applyBorder="1"/>
    <xf numFmtId="43" fontId="11" fillId="20" borderId="0" xfId="3" applyFont="1" applyFill="1" applyBorder="1"/>
    <xf numFmtId="168" fontId="14" fillId="20" borderId="22" xfId="3" applyNumberFormat="1" applyFont="1" applyFill="1" applyBorder="1"/>
    <xf numFmtId="43" fontId="11" fillId="19" borderId="0" xfId="3" applyFont="1" applyFill="1"/>
    <xf numFmtId="43" fontId="14" fillId="19" borderId="23" xfId="3" applyFont="1" applyFill="1" applyBorder="1"/>
    <xf numFmtId="168" fontId="15" fillId="19" borderId="24" xfId="3" applyNumberFormat="1" applyFont="1" applyFill="1" applyBorder="1"/>
    <xf numFmtId="167" fontId="11" fillId="0" borderId="0" xfId="0" applyNumberFormat="1" applyFont="1" applyBorder="1"/>
    <xf numFmtId="49" fontId="16" fillId="22" borderId="0" xfId="0" applyNumberFormat="1" applyFont="1" applyFill="1" applyBorder="1"/>
    <xf numFmtId="167" fontId="16" fillId="22" borderId="0" xfId="0" applyNumberFormat="1" applyFont="1" applyFill="1" applyBorder="1"/>
    <xf numFmtId="168" fontId="16" fillId="22" borderId="0" xfId="3" applyNumberFormat="1" applyFont="1" applyFill="1" applyBorder="1"/>
    <xf numFmtId="43" fontId="11" fillId="22" borderId="0" xfId="3" applyFont="1" applyFill="1"/>
    <xf numFmtId="43" fontId="49" fillId="22" borderId="25" xfId="3" applyFont="1" applyFill="1" applyBorder="1"/>
    <xf numFmtId="168" fontId="49" fillId="22" borderId="26" xfId="3" applyNumberFormat="1" applyFont="1" applyFill="1" applyBorder="1"/>
    <xf numFmtId="0" fontId="10" fillId="0" borderId="0" xfId="4"/>
    <xf numFmtId="0" fontId="52" fillId="14" borderId="0" xfId="0" applyFont="1" applyFill="1" applyBorder="1" applyAlignment="1">
      <alignment vertical="center" wrapText="1"/>
    </xf>
    <xf numFmtId="0" fontId="52" fillId="14" borderId="0" xfId="0" applyFont="1" applyFill="1" applyBorder="1" applyAlignment="1">
      <alignment horizontal="center" vertical="center" wrapText="1"/>
    </xf>
    <xf numFmtId="0" fontId="52" fillId="15" borderId="0" xfId="0" applyFont="1" applyFill="1" applyBorder="1" applyAlignment="1">
      <alignment horizontal="center" vertical="center" wrapText="1"/>
    </xf>
    <xf numFmtId="0" fontId="53" fillId="16" borderId="0" xfId="0" applyFont="1" applyFill="1" applyBorder="1" applyAlignment="1">
      <alignment wrapText="1"/>
    </xf>
    <xf numFmtId="0" fontId="53" fillId="24" borderId="0" xfId="0" applyFont="1" applyFill="1" applyBorder="1" applyAlignment="1">
      <alignment horizontal="center" vertical="center"/>
    </xf>
    <xf numFmtId="0" fontId="53" fillId="16" borderId="0" xfId="0" applyFont="1" applyFill="1" applyBorder="1" applyAlignment="1">
      <alignment horizontal="center" vertical="center"/>
    </xf>
    <xf numFmtId="1" fontId="53" fillId="14" borderId="0" xfId="0" applyNumberFormat="1" applyFont="1" applyFill="1" applyBorder="1" applyAlignment="1">
      <alignment horizontal="center" vertical="center"/>
    </xf>
    <xf numFmtId="0" fontId="53" fillId="14" borderId="0" xfId="0" applyFont="1" applyFill="1" applyBorder="1" applyAlignment="1">
      <alignment horizontal="center" vertical="center"/>
    </xf>
    <xf numFmtId="0" fontId="52" fillId="15" borderId="0" xfId="0" applyFont="1" applyFill="1" applyBorder="1" applyAlignment="1">
      <alignment horizontal="right"/>
    </xf>
    <xf numFmtId="0" fontId="52" fillId="13" borderId="0" xfId="0" applyFont="1" applyFill="1" applyBorder="1" applyAlignment="1">
      <alignment horizontal="right"/>
    </xf>
    <xf numFmtId="0" fontId="0" fillId="0" borderId="6" xfId="0" applyFont="1" applyBorder="1"/>
    <xf numFmtId="0" fontId="2" fillId="0" borderId="0" xfId="0" applyFont="1" applyAlignment="1">
      <alignment horizontal="left"/>
    </xf>
    <xf numFmtId="0" fontId="0" fillId="0" borderId="0" xfId="0" applyNumberFormat="1" applyFont="1"/>
    <xf numFmtId="0" fontId="54" fillId="15" borderId="0" xfId="0" applyFont="1" applyFill="1" applyBorder="1" applyAlignment="1">
      <alignment horizontal="right"/>
    </xf>
    <xf numFmtId="0" fontId="54" fillId="13" borderId="0" xfId="0" applyFont="1" applyFill="1" applyBorder="1" applyAlignment="1">
      <alignment horizontal="right"/>
    </xf>
    <xf numFmtId="0" fontId="50" fillId="23" borderId="0" xfId="0" applyFont="1" applyFill="1" applyBorder="1" applyAlignment="1">
      <alignment vertical="center" wrapText="1"/>
    </xf>
    <xf numFmtId="0" fontId="51" fillId="13" borderId="0" xfId="0" applyFont="1" applyFill="1" applyBorder="1" applyAlignment="1">
      <alignment vertical="center" wrapText="1"/>
    </xf>
    <xf numFmtId="0" fontId="53" fillId="16" borderId="0" xfId="0" applyFont="1" applyFill="1" applyBorder="1" applyAlignment="1">
      <alignment wrapText="1"/>
    </xf>
    <xf numFmtId="0" fontId="53" fillId="14" borderId="0" xfId="0" applyFont="1" applyFill="1" applyBorder="1" applyAlignment="1">
      <alignment horizontal="center" vertical="center" wrapText="1"/>
    </xf>
    <xf numFmtId="0" fontId="40" fillId="13" borderId="0" xfId="0" applyFont="1" applyFill="1" applyBorder="1" applyAlignment="1">
      <alignment vertical="center" wrapText="1"/>
    </xf>
    <xf numFmtId="0" fontId="39" fillId="15" borderId="0" xfId="0" applyFont="1" applyFill="1" applyBorder="1" applyAlignment="1">
      <alignment horizontal="right"/>
    </xf>
    <xf numFmtId="0" fontId="39" fillId="13" borderId="0" xfId="0" applyFont="1" applyFill="1" applyBorder="1" applyAlignment="1">
      <alignment horizontal="right"/>
    </xf>
    <xf numFmtId="0" fontId="45" fillId="15" borderId="0" xfId="0" applyFont="1" applyFill="1" applyBorder="1" applyAlignment="1">
      <alignment horizontal="right"/>
    </xf>
    <xf numFmtId="0" fontId="45" fillId="13" borderId="0" xfId="0" applyFont="1" applyFill="1" applyBorder="1" applyAlignment="1">
      <alignment horizontal="right"/>
    </xf>
    <xf numFmtId="0" fontId="44" fillId="0" borderId="0" xfId="0" applyFont="1" applyFill="1" applyBorder="1" applyAlignment="1">
      <alignment horizontal="left" wrapText="1"/>
    </xf>
    <xf numFmtId="0" fontId="44" fillId="16" borderId="0" xfId="0" applyFont="1" applyFill="1" applyBorder="1" applyAlignment="1">
      <alignment wrapText="1"/>
    </xf>
    <xf numFmtId="0" fontId="43" fillId="13" borderId="0" xfId="0" applyFont="1" applyFill="1" applyBorder="1" applyAlignment="1">
      <alignment horizontal="left" vertical="center" wrapText="1"/>
    </xf>
    <xf numFmtId="166" fontId="12" fillId="7" borderId="13" xfId="2" applyNumberFormat="1" applyFont="1" applyFill="1" applyBorder="1" applyAlignment="1">
      <alignment horizontal="center"/>
    </xf>
    <xf numFmtId="168" fontId="14" fillId="7" borderId="13" xfId="3" applyNumberFormat="1" applyFont="1" applyFill="1" applyBorder="1" applyAlignment="1">
      <alignment horizontal="center" vertical="center"/>
    </xf>
    <xf numFmtId="43" fontId="14" fillId="0" borderId="8" xfId="3" applyFont="1" applyBorder="1" applyAlignment="1">
      <alignment horizontal="center"/>
    </xf>
    <xf numFmtId="43" fontId="11" fillId="0" borderId="0" xfId="3" applyFont="1" applyAlignment="1">
      <alignment horizontal="center" vertical="center"/>
    </xf>
    <xf numFmtId="167" fontId="46" fillId="0" borderId="0" xfId="0" applyNumberFormat="1" applyFont="1" applyBorder="1" applyAlignment="1">
      <alignment horizontal="center"/>
    </xf>
  </cellXfs>
  <cellStyles count="6">
    <cellStyle name="Comma" xfId="1" builtinId="3"/>
    <cellStyle name="Comma 2" xfId="3"/>
    <cellStyle name="Hyperlink" xfId="4" builtinId="8"/>
    <cellStyle name="Normal" xfId="0" builtinId="0"/>
    <cellStyle name="Normal 2" xfId="2"/>
    <cellStyle name="Normal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Attendance</a:t>
            </a:r>
            <a:r>
              <a:rPr lang="en-US" baseline="0"/>
              <a:t> Overview 2003 - today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'Data sheets'!$A$2:$C$2</c:f>
              <c:strCache>
                <c:ptCount val="3"/>
                <c:pt idx="0">
                  <c:v>Attendance</c:v>
                </c:pt>
                <c:pt idx="1">
                  <c:v>993</c:v>
                </c:pt>
                <c:pt idx="2">
                  <c:v>1,204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movingAvg"/>
            <c:period val="2"/>
            <c:dispRSqr val="0"/>
            <c:dispEq val="0"/>
          </c:trendline>
          <c:cat>
            <c:strRef>
              <c:f>'Data sheets'!$D$1:$O$1</c:f>
              <c:strCache>
                <c:ptCount val="12"/>
                <c:pt idx="0">
                  <c:v>2003 Cairo</c:v>
                </c:pt>
                <c:pt idx="1">
                  <c:v>2004 Oslo</c:v>
                </c:pt>
                <c:pt idx="2">
                  <c:v>2005 Vancouver</c:v>
                </c:pt>
                <c:pt idx="3">
                  <c:v>2006 Geneva</c:v>
                </c:pt>
                <c:pt idx="4">
                  <c:v>2007 Mumbai</c:v>
                </c:pt>
                <c:pt idx="5">
                  <c:v>2008 Berlin</c:v>
                </c:pt>
                <c:pt idx="6">
                  <c:v>2009 Sao Paulo</c:v>
                </c:pt>
                <c:pt idx="7">
                  <c:v>2010 Boston</c:v>
                </c:pt>
                <c:pt idx="8">
                  <c:v>2011 Auckland</c:v>
                </c:pt>
                <c:pt idx="9">
                  <c:v>2012 London</c:v>
                </c:pt>
                <c:pt idx="10">
                  <c:v>2013 HongKong</c:v>
                </c:pt>
                <c:pt idx="11">
                  <c:v>2014 Toronto</c:v>
                </c:pt>
              </c:strCache>
            </c:strRef>
          </c:cat>
          <c:val>
            <c:numRef>
              <c:f>'Data sheets'!$D$2:$O$2</c:f>
              <c:numCache>
                <c:formatCode>General</c:formatCode>
                <c:ptCount val="12"/>
                <c:pt idx="0">
                  <c:v>800</c:v>
                </c:pt>
                <c:pt idx="1">
                  <c:v>1200</c:v>
                </c:pt>
                <c:pt idx="2">
                  <c:v>1456</c:v>
                </c:pt>
                <c:pt idx="3">
                  <c:v>1753</c:v>
                </c:pt>
                <c:pt idx="4">
                  <c:v>1711</c:v>
                </c:pt>
                <c:pt idx="5">
                  <c:v>2000</c:v>
                </c:pt>
                <c:pt idx="6">
                  <c:v>1649</c:v>
                </c:pt>
                <c:pt idx="7">
                  <c:v>2100</c:v>
                </c:pt>
                <c:pt idx="8">
                  <c:v>991</c:v>
                </c:pt>
                <c:pt idx="9">
                  <c:v>2064</c:v>
                </c:pt>
                <c:pt idx="10">
                  <c:v>1500</c:v>
                </c:pt>
                <c:pt idx="11">
                  <c:v>1880</c:v>
                </c:pt>
              </c:numCache>
            </c:numRef>
          </c:val>
        </c:ser>
        <c:dLbls>
          <c:showLegendKey val="0"/>
          <c:showVal val="0"/>
          <c:showCatName val="0"/>
          <c:showSerName val="0"/>
          <c:showPercent val="0"/>
          <c:showBubbleSize val="0"/>
        </c:dLbls>
        <c:gapWidth val="219"/>
        <c:overlap val="-27"/>
        <c:axId val="117587728"/>
        <c:axId val="116841904"/>
      </c:barChart>
      <c:catAx>
        <c:axId val="11758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41904"/>
        <c:crosses val="autoZero"/>
        <c:auto val="1"/>
        <c:lblAlgn val="ctr"/>
        <c:lblOffset val="100"/>
        <c:noMultiLvlLbl val="0"/>
      </c:catAx>
      <c:valAx>
        <c:axId val="116841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PAX</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58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Sponsorship (EUR)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'Data sheets'!$A$4</c:f>
              <c:strCache>
                <c:ptCount val="1"/>
                <c:pt idx="0">
                  <c:v>Sponsorship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'Data sheets'!$B$3:$C$3</c:f>
              <c:strCache>
                <c:ptCount val="2"/>
                <c:pt idx="0">
                  <c:v>2013 HongKong</c:v>
                </c:pt>
                <c:pt idx="1">
                  <c:v>2014 Toronto</c:v>
                </c:pt>
              </c:strCache>
            </c:strRef>
          </c:cat>
          <c:val>
            <c:numRef>
              <c:f>'Data sheets'!$B$4:$C$4</c:f>
              <c:numCache>
                <c:formatCode>_(* #,##0.00_);_(* \(#,##0.00\);_(* "-"??_);_(@_)</c:formatCode>
                <c:ptCount val="2"/>
                <c:pt idx="0">
                  <c:v>102334</c:v>
                </c:pt>
                <c:pt idx="1">
                  <c:v>130000</c:v>
                </c:pt>
              </c:numCache>
            </c:numRef>
          </c:val>
        </c:ser>
        <c:dLbls>
          <c:showLegendKey val="0"/>
          <c:showVal val="0"/>
          <c:showCatName val="0"/>
          <c:showSerName val="0"/>
          <c:showPercent val="0"/>
          <c:showBubbleSize val="0"/>
        </c:dLbls>
        <c:gapWidth val="219"/>
        <c:overlap val="-27"/>
        <c:axId val="250424768"/>
        <c:axId val="117584048"/>
      </c:barChart>
      <c:catAx>
        <c:axId val="25042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584048"/>
        <c:crosses val="autoZero"/>
        <c:auto val="1"/>
        <c:lblAlgn val="ctr"/>
        <c:lblOffset val="100"/>
        <c:noMultiLvlLbl val="0"/>
      </c:catAx>
      <c:valAx>
        <c:axId val="1175840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0424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Exhibition (EUR)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'Data sheets'!$A$6</c:f>
              <c:strCache>
                <c:ptCount val="1"/>
                <c:pt idx="0">
                  <c:v>Exhibition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'Data sheets'!$B$5:$C$5</c:f>
              <c:strCache>
                <c:ptCount val="2"/>
                <c:pt idx="0">
                  <c:v>2013 HongKong</c:v>
                </c:pt>
                <c:pt idx="1">
                  <c:v>2014 Toronto</c:v>
                </c:pt>
              </c:strCache>
            </c:strRef>
          </c:cat>
          <c:val>
            <c:numRef>
              <c:f>'Data sheets'!$B$6:$C$6</c:f>
              <c:numCache>
                <c:formatCode>_(* #,##0.00_);_(* \(#,##0.00\);_(* "-"??_);_(@_)</c:formatCode>
                <c:ptCount val="2"/>
                <c:pt idx="0">
                  <c:v>43000</c:v>
                </c:pt>
                <c:pt idx="1">
                  <c:v>44410</c:v>
                </c:pt>
              </c:numCache>
            </c:numRef>
          </c:val>
        </c:ser>
        <c:dLbls>
          <c:showLegendKey val="0"/>
          <c:showVal val="0"/>
          <c:showCatName val="0"/>
          <c:showSerName val="0"/>
          <c:showPercent val="0"/>
          <c:showBubbleSize val="0"/>
        </c:dLbls>
        <c:gapWidth val="219"/>
        <c:overlap val="-27"/>
        <c:axId val="250170704"/>
        <c:axId val="250407000"/>
      </c:barChart>
      <c:catAx>
        <c:axId val="25017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0407000"/>
        <c:crosses val="autoZero"/>
        <c:auto val="1"/>
        <c:lblAlgn val="ctr"/>
        <c:lblOffset val="100"/>
        <c:noMultiLvlLbl val="0"/>
      </c:catAx>
      <c:valAx>
        <c:axId val="25040700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0170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tiff"/></Relationships>
</file>

<file path=xl/drawings/drawing1.xml><?xml version="1.0" encoding="utf-8"?>
<xdr:wsDr xmlns:xdr="http://schemas.openxmlformats.org/drawingml/2006/spreadsheetDrawing" xmlns:a="http://schemas.openxmlformats.org/drawingml/2006/main">
  <xdr:twoCellAnchor editAs="oneCell">
    <xdr:from>
      <xdr:col>5</xdr:col>
      <xdr:colOff>53340</xdr:colOff>
      <xdr:row>0</xdr:row>
      <xdr:rowOff>106680</xdr:rowOff>
    </xdr:from>
    <xdr:to>
      <xdr:col>7</xdr:col>
      <xdr:colOff>181449</xdr:colOff>
      <xdr:row>6</xdr:row>
      <xdr:rowOff>68580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1340" y="106680"/>
          <a:ext cx="1347309" cy="1059180"/>
        </a:xfrm>
        <a:prstGeom prst="rect">
          <a:avLst/>
        </a:prstGeom>
      </xdr:spPr>
    </xdr:pic>
    <xdr:clientData/>
  </xdr:twoCellAnchor>
  <xdr:twoCellAnchor>
    <xdr:from>
      <xdr:col>0</xdr:col>
      <xdr:colOff>76200</xdr:colOff>
      <xdr:row>8</xdr:row>
      <xdr:rowOff>99060</xdr:rowOff>
    </xdr:from>
    <xdr:to>
      <xdr:col>13</xdr:col>
      <xdr:colOff>563880</xdr:colOff>
      <xdr:row>21</xdr:row>
      <xdr:rowOff>106680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198120</xdr:colOff>
      <xdr:row>22</xdr:row>
      <xdr:rowOff>167640</xdr:rowOff>
    </xdr:from>
    <xdr:to>
      <xdr:col>5</xdr:col>
      <xdr:colOff>327660</xdr:colOff>
      <xdr:row>35</xdr:row>
      <xdr:rowOff>68580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472440</xdr:colOff>
      <xdr:row>22</xdr:row>
      <xdr:rowOff>175260</xdr:rowOff>
    </xdr:from>
    <xdr:to>
      <xdr:col>11</xdr:col>
      <xdr:colOff>510540</xdr:colOff>
      <xdr:row>35</xdr:row>
      <xdr:rowOff>129540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7</xdr:row>
      <xdr:rowOff>66817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23460" cy="134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944880</xdr:colOff>
      <xdr:row>8</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87340" cy="146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1135380</xdr:colOff>
      <xdr:row>7</xdr:row>
      <xdr:rowOff>168536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05600" cy="1448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243840</xdr:colOff>
      <xdr:row>0</xdr:row>
      <xdr:rowOff>30481</xdr:rowOff>
    </xdr:from>
    <xdr:to>
      <xdr:col>1</xdr:col>
      <xdr:colOff>2118360</xdr:colOff>
      <xdr:row>3</xdr:row>
      <xdr:rowOff>156453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30481"/>
          <a:ext cx="2484120" cy="674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249555</xdr:colOff>
      <xdr:row>242</xdr:row>
      <xdr:rowOff>28574</xdr:rowOff>
    </xdr:from>
    <xdr:to>
      <xdr:col>2</xdr:col>
      <xdr:colOff>304799</xdr:colOff>
      <xdr:row>245</xdr:row>
      <xdr:rowOff>104774</xdr:rowOff>
    </xdr:to>
    <xdr:sp macro="" textlink="">
      <xdr:nvSpPr>
        <xdr:cNvPr id="2" name="סוגר מסולסל ימני 3"/>
        <xdr:cNvSpPr/>
      </xdr:nvSpPr>
      <xdr:spPr>
        <a:xfrm>
          <a:off x="4570095" y="46602014"/>
          <a:ext cx="55244" cy="5791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1" anchor="ctr"/>
        <a:lstStyle/>
        <a:p>
          <a:pPr algn="ctr"/>
          <a:endParaRPr lang="he-IL" sz="1100"/>
        </a:p>
      </xdr:txBody>
    </xdr:sp>
    <xdr:clientData/>
  </xdr:twoCellAnchor>
  <xdr:twoCellAnchor editAs="oneCell">
    <xdr:from>
      <xdr:col>0</xdr:col>
      <xdr:colOff>0</xdr:colOff>
      <xdr:row>0</xdr:row>
      <xdr:rowOff>0</xdr:rowOff>
    </xdr:from>
    <xdr:to>
      <xdr:col>10</xdr:col>
      <xdr:colOff>53340</xdr:colOff>
      <xdr:row>4</xdr:row>
      <xdr:rowOff>76200</xdr:rowOff>
    </xdr:to>
    <xdr:pic>
      <xdr:nvPicPr>
        <xdr:cNvPr id="3" name="Picture 1" descr="SIOP13_A4letter_top-02.tif"/>
        <xdr:cNvPicPr/>
      </xdr:nvPicPr>
      <xdr:blipFill>
        <a:blip xmlns:r="http://schemas.openxmlformats.org/officeDocument/2006/relationships" r:embed="rId1" cstate="print"/>
        <a:stretch>
          <a:fillRect/>
        </a:stretch>
      </xdr:blipFill>
      <xdr:spPr>
        <a:xfrm>
          <a:off x="0" y="0"/>
          <a:ext cx="6675120" cy="807720"/>
        </a:xfrm>
        <a:prstGeom prst="rect">
          <a:avLst/>
        </a:prstGeom>
      </xdr:spPr>
    </xdr:pic>
    <xdr:clientData/>
  </xdr:twoCellAnchor>
  <xdr:oneCellAnchor>
    <xdr:from>
      <xdr:col>0</xdr:col>
      <xdr:colOff>419100</xdr:colOff>
      <xdr:row>43</xdr:row>
      <xdr:rowOff>0</xdr:rowOff>
    </xdr:from>
    <xdr:ext cx="7970520" cy="1019175"/>
    <xdr:pic>
      <xdr:nvPicPr>
        <xdr:cNvPr id="4" name="Picture 1" descr="SIOP13_A4letter_top-02.tif"/>
        <xdr:cNvPicPr/>
      </xdr:nvPicPr>
      <xdr:blipFill>
        <a:blip xmlns:r="http://schemas.openxmlformats.org/officeDocument/2006/relationships" r:embed="rId1" cstate="print"/>
        <a:stretch>
          <a:fillRect/>
        </a:stretch>
      </xdr:blipFill>
      <xdr:spPr>
        <a:xfrm>
          <a:off x="419100" y="7528560"/>
          <a:ext cx="7970520" cy="1019175"/>
        </a:xfrm>
        <a:prstGeom prst="rect">
          <a:avLst/>
        </a:prstGeom>
      </xdr:spPr>
    </xdr:pic>
    <xdr:clientData/>
  </xdr:oneCellAnchor>
  <xdr:oneCellAnchor>
    <xdr:from>
      <xdr:col>0</xdr:col>
      <xdr:colOff>419100</xdr:colOff>
      <xdr:row>79</xdr:row>
      <xdr:rowOff>0</xdr:rowOff>
    </xdr:from>
    <xdr:ext cx="7970520" cy="1019175"/>
    <xdr:pic>
      <xdr:nvPicPr>
        <xdr:cNvPr id="5" name="Picture 1" descr="SIOP13_A4letter_top-02.tif"/>
        <xdr:cNvPicPr/>
      </xdr:nvPicPr>
      <xdr:blipFill>
        <a:blip xmlns:r="http://schemas.openxmlformats.org/officeDocument/2006/relationships" r:embed="rId1" cstate="print"/>
        <a:stretch>
          <a:fillRect/>
        </a:stretch>
      </xdr:blipFill>
      <xdr:spPr>
        <a:xfrm>
          <a:off x="419100" y="15224760"/>
          <a:ext cx="7970520" cy="1019175"/>
        </a:xfrm>
        <a:prstGeom prst="rect">
          <a:avLst/>
        </a:prstGeom>
      </xdr:spPr>
    </xdr:pic>
    <xdr:clientData/>
  </xdr:oneCellAnchor>
  <xdr:oneCellAnchor>
    <xdr:from>
      <xdr:col>0</xdr:col>
      <xdr:colOff>419100</xdr:colOff>
      <xdr:row>112</xdr:row>
      <xdr:rowOff>0</xdr:rowOff>
    </xdr:from>
    <xdr:ext cx="7970520" cy="1019175"/>
    <xdr:pic>
      <xdr:nvPicPr>
        <xdr:cNvPr id="6" name="Picture 1" descr="SIOP13_A4letter_top-02.tif"/>
        <xdr:cNvPicPr/>
      </xdr:nvPicPr>
      <xdr:blipFill>
        <a:blip xmlns:r="http://schemas.openxmlformats.org/officeDocument/2006/relationships" r:embed="rId1" cstate="print"/>
        <a:stretch>
          <a:fillRect/>
        </a:stretch>
      </xdr:blipFill>
      <xdr:spPr>
        <a:xfrm>
          <a:off x="419100" y="21732240"/>
          <a:ext cx="7970520" cy="1019175"/>
        </a:xfrm>
        <a:prstGeom prst="rect">
          <a:avLst/>
        </a:prstGeom>
      </xdr:spPr>
    </xdr:pic>
    <xdr:clientData/>
  </xdr:oneCellAnchor>
  <xdr:oneCellAnchor>
    <xdr:from>
      <xdr:col>0</xdr:col>
      <xdr:colOff>419100</xdr:colOff>
      <xdr:row>156</xdr:row>
      <xdr:rowOff>0</xdr:rowOff>
    </xdr:from>
    <xdr:ext cx="7970520" cy="1019175"/>
    <xdr:pic>
      <xdr:nvPicPr>
        <xdr:cNvPr id="7" name="Picture 1" descr="SIOP13_A4letter_top-02.tif"/>
        <xdr:cNvPicPr/>
      </xdr:nvPicPr>
      <xdr:blipFill>
        <a:blip xmlns:r="http://schemas.openxmlformats.org/officeDocument/2006/relationships" r:embed="rId1" cstate="print"/>
        <a:stretch>
          <a:fillRect/>
        </a:stretch>
      </xdr:blipFill>
      <xdr:spPr>
        <a:xfrm>
          <a:off x="419100" y="29588460"/>
          <a:ext cx="7970520" cy="1019175"/>
        </a:xfrm>
        <a:prstGeom prst="rect">
          <a:avLst/>
        </a:prstGeom>
      </xdr:spPr>
    </xdr:pic>
    <xdr:clientData/>
  </xdr:oneCellAnchor>
  <xdr:oneCellAnchor>
    <xdr:from>
      <xdr:col>0</xdr:col>
      <xdr:colOff>419100</xdr:colOff>
      <xdr:row>193</xdr:row>
      <xdr:rowOff>0</xdr:rowOff>
    </xdr:from>
    <xdr:ext cx="7970520" cy="1019175"/>
    <xdr:pic>
      <xdr:nvPicPr>
        <xdr:cNvPr id="8" name="Picture 1" descr="SIOP13_A4letter_top-02.tif"/>
        <xdr:cNvPicPr/>
      </xdr:nvPicPr>
      <xdr:blipFill>
        <a:blip xmlns:r="http://schemas.openxmlformats.org/officeDocument/2006/relationships" r:embed="rId1" cstate="print"/>
        <a:stretch>
          <a:fillRect/>
        </a:stretch>
      </xdr:blipFill>
      <xdr:spPr>
        <a:xfrm>
          <a:off x="419100" y="36636960"/>
          <a:ext cx="7970520" cy="1019175"/>
        </a:xfrm>
        <a:prstGeom prst="rect">
          <a:avLst/>
        </a:prstGeom>
      </xdr:spPr>
    </xdr:pic>
    <xdr:clientData/>
  </xdr:oneCellAnchor>
  <xdr:oneCellAnchor>
    <xdr:from>
      <xdr:col>0</xdr:col>
      <xdr:colOff>419100</xdr:colOff>
      <xdr:row>235</xdr:row>
      <xdr:rowOff>0</xdr:rowOff>
    </xdr:from>
    <xdr:ext cx="7970520" cy="1019175"/>
    <xdr:pic>
      <xdr:nvPicPr>
        <xdr:cNvPr id="9" name="Picture 1" descr="SIOP13_A4letter_top-02.tif"/>
        <xdr:cNvPicPr/>
      </xdr:nvPicPr>
      <xdr:blipFill>
        <a:blip xmlns:r="http://schemas.openxmlformats.org/officeDocument/2006/relationships" r:embed="rId1" cstate="print"/>
        <a:stretch>
          <a:fillRect/>
        </a:stretch>
      </xdr:blipFill>
      <xdr:spPr>
        <a:xfrm>
          <a:off x="419100" y="44584620"/>
          <a:ext cx="7970520" cy="10191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wollaert/AppData/Local/Microsoft/Windows/Temporary%20Internet%20Files/Content.Outlook/RTFJ8SBY/SIOP%202013%20Final%20report%20%20as%20of%2018-5-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sheetName val="Reconcilliation"/>
      <sheetName val="ILS"/>
      <sheetName val="Staff"/>
      <sheetName val="Speakers"/>
      <sheetName val="Bursaries"/>
      <sheetName val="Site meetings"/>
      <sheetName val="Profit report"/>
    </sheetNames>
    <sheetDataSet>
      <sheetData sheetId="0"/>
      <sheetData sheetId="1"/>
      <sheetData sheetId="2">
        <row r="15">
          <cell r="D15">
            <v>82725</v>
          </cell>
        </row>
        <row r="30">
          <cell r="C30">
            <v>132</v>
          </cell>
          <cell r="D30">
            <v>48300</v>
          </cell>
        </row>
        <row r="37">
          <cell r="D37">
            <v>60000</v>
          </cell>
        </row>
      </sheetData>
      <sheetData sheetId="3">
        <row r="20">
          <cell r="H20">
            <v>53669.270000000004</v>
          </cell>
        </row>
        <row r="24">
          <cell r="H24">
            <v>5019.22</v>
          </cell>
        </row>
      </sheetData>
      <sheetData sheetId="4">
        <row r="85">
          <cell r="D85">
            <v>78301.459999999992</v>
          </cell>
          <cell r="F85">
            <v>42369</v>
          </cell>
        </row>
        <row r="95">
          <cell r="D95">
            <v>3941</v>
          </cell>
        </row>
      </sheetData>
      <sheetData sheetId="5">
        <row r="70">
          <cell r="E70">
            <v>68970.31</v>
          </cell>
        </row>
      </sheetData>
      <sheetData sheetId="6">
        <row r="81">
          <cell r="E81">
            <v>17632.439999999999</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10"/>
  <sheetViews>
    <sheetView topLeftCell="A19" workbookViewId="0">
      <selection activeCell="P15" sqref="P15"/>
    </sheetView>
  </sheetViews>
  <sheetFormatPr defaultRowHeight="14.4" x14ac:dyDescent="0.3"/>
  <sheetData>
    <row r="8" spans="1:5" x14ac:dyDescent="0.3">
      <c r="E8" t="s">
        <v>120</v>
      </c>
    </row>
    <row r="10" spans="1:5" x14ac:dyDescent="0.3">
      <c r="A10" s="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3"/>
  <sheetViews>
    <sheetView workbookViewId="0">
      <selection activeCell="K9" sqref="K9"/>
    </sheetView>
  </sheetViews>
  <sheetFormatPr defaultRowHeight="14.4" x14ac:dyDescent="0.3"/>
  <cols>
    <col min="4" max="4" width="12.5546875" bestFit="1" customWidth="1"/>
    <col min="6" max="6" width="12.88671875" bestFit="1" customWidth="1"/>
  </cols>
  <sheetData>
    <row r="1" spans="1:8" x14ac:dyDescent="0.3">
      <c r="A1" s="263"/>
      <c r="B1" s="264"/>
      <c r="C1" s="265"/>
      <c r="D1" s="266"/>
      <c r="E1" s="266"/>
      <c r="F1" s="266"/>
      <c r="G1" s="266"/>
      <c r="H1" s="265"/>
    </row>
    <row r="2" spans="1:8" x14ac:dyDescent="0.3">
      <c r="A2" s="263"/>
      <c r="B2" s="264"/>
      <c r="C2" s="265"/>
      <c r="D2" s="266"/>
      <c r="E2" s="266"/>
      <c r="F2" s="266"/>
      <c r="G2" s="266"/>
      <c r="H2" s="265"/>
    </row>
    <row r="3" spans="1:8" x14ac:dyDescent="0.3">
      <c r="A3" s="263"/>
      <c r="B3" s="264"/>
      <c r="C3" s="265"/>
      <c r="D3" s="266"/>
      <c r="E3" s="266"/>
      <c r="F3" s="266"/>
      <c r="G3" s="266"/>
      <c r="H3" s="265"/>
    </row>
    <row r="4" spans="1:8" x14ac:dyDescent="0.3">
      <c r="A4" s="263"/>
      <c r="B4" s="264"/>
      <c r="C4" s="265"/>
      <c r="D4" s="266"/>
      <c r="E4" s="266"/>
      <c r="F4" s="266"/>
      <c r="G4" s="266"/>
      <c r="H4" s="265"/>
    </row>
    <row r="5" spans="1:8" x14ac:dyDescent="0.3">
      <c r="A5" s="263"/>
      <c r="B5" s="264"/>
      <c r="C5" s="265"/>
      <c r="D5" s="266"/>
      <c r="E5" s="266"/>
      <c r="F5" s="266"/>
      <c r="G5" s="266"/>
      <c r="H5" s="265"/>
    </row>
    <row r="6" spans="1:8" x14ac:dyDescent="0.3">
      <c r="A6" s="263"/>
      <c r="B6" s="390" t="s">
        <v>662</v>
      </c>
      <c r="C6" s="390"/>
      <c r="D6" s="390"/>
      <c r="E6" s="390"/>
      <c r="F6" s="390"/>
      <c r="G6" s="390"/>
      <c r="H6" s="390"/>
    </row>
    <row r="7" spans="1:8" x14ac:dyDescent="0.3">
      <c r="A7" s="263"/>
      <c r="B7" s="267"/>
      <c r="C7" s="265"/>
      <c r="D7" s="266"/>
      <c r="E7" s="266"/>
      <c r="F7" s="266"/>
      <c r="G7" s="266"/>
      <c r="H7" s="265"/>
    </row>
    <row r="8" spans="1:8" ht="17.399999999999999" x14ac:dyDescent="0.3">
      <c r="A8" s="268"/>
      <c r="B8" s="269" t="s">
        <v>388</v>
      </c>
      <c r="C8" s="270"/>
      <c r="D8" s="270"/>
      <c r="E8" s="270"/>
      <c r="F8" s="270"/>
      <c r="G8" s="270"/>
      <c r="H8" s="270"/>
    </row>
    <row r="9" spans="1:8" x14ac:dyDescent="0.3">
      <c r="A9" s="271"/>
      <c r="B9" s="265"/>
      <c r="C9" s="265"/>
      <c r="D9" s="388" t="s">
        <v>385</v>
      </c>
      <c r="E9" s="388"/>
      <c r="F9" s="388"/>
      <c r="G9" s="272"/>
      <c r="H9" s="273" t="s">
        <v>663</v>
      </c>
    </row>
    <row r="10" spans="1:8" ht="40.200000000000003" x14ac:dyDescent="0.3">
      <c r="A10" s="274" t="s">
        <v>384</v>
      </c>
      <c r="B10" s="275" t="s">
        <v>125</v>
      </c>
      <c r="C10" s="276" t="s">
        <v>390</v>
      </c>
      <c r="D10" s="277" t="s">
        <v>664</v>
      </c>
      <c r="E10" s="278" t="s">
        <v>665</v>
      </c>
      <c r="F10" s="277" t="s">
        <v>366</v>
      </c>
      <c r="G10" s="279"/>
      <c r="H10" s="280"/>
    </row>
    <row r="11" spans="1:8" x14ac:dyDescent="0.3">
      <c r="A11" s="281"/>
      <c r="B11" s="282" t="s">
        <v>392</v>
      </c>
      <c r="C11" s="283">
        <v>219</v>
      </c>
      <c r="D11" s="266">
        <v>165017</v>
      </c>
      <c r="E11" s="266"/>
      <c r="F11" s="266">
        <f>D11+E11</f>
        <v>165017</v>
      </c>
      <c r="G11" s="266"/>
      <c r="H11" s="284">
        <v>163155</v>
      </c>
    </row>
    <row r="12" spans="1:8" x14ac:dyDescent="0.3">
      <c r="A12" s="281"/>
      <c r="B12" s="282" t="s">
        <v>393</v>
      </c>
      <c r="C12" s="283">
        <v>146</v>
      </c>
      <c r="D12" s="266">
        <v>133630</v>
      </c>
      <c r="E12" s="266"/>
      <c r="F12" s="266">
        <f t="shared" ref="F12:F32" si="0">D12+E12</f>
        <v>133630</v>
      </c>
      <c r="G12" s="266"/>
      <c r="H12" s="284">
        <v>129940</v>
      </c>
    </row>
    <row r="13" spans="1:8" x14ac:dyDescent="0.3">
      <c r="A13" s="281"/>
      <c r="B13" s="282" t="s">
        <v>394</v>
      </c>
      <c r="C13" s="283">
        <v>39</v>
      </c>
      <c r="D13" s="266">
        <v>41200</v>
      </c>
      <c r="E13" s="266"/>
      <c r="F13" s="266">
        <f t="shared" si="0"/>
        <v>41200</v>
      </c>
      <c r="G13" s="266"/>
      <c r="H13" s="284">
        <v>40170</v>
      </c>
    </row>
    <row r="14" spans="1:8" x14ac:dyDescent="0.3">
      <c r="A14" s="281"/>
      <c r="B14" s="282" t="s">
        <v>666</v>
      </c>
      <c r="C14" s="283">
        <v>282</v>
      </c>
      <c r="D14" s="266">
        <v>127350</v>
      </c>
      <c r="E14" s="266"/>
      <c r="F14" s="266">
        <f t="shared" si="0"/>
        <v>127350</v>
      </c>
      <c r="G14" s="266"/>
      <c r="H14" s="284">
        <v>124960</v>
      </c>
    </row>
    <row r="15" spans="1:8" x14ac:dyDescent="0.3">
      <c r="A15" s="281"/>
      <c r="B15" s="282" t="s">
        <v>667</v>
      </c>
      <c r="C15" s="283">
        <v>102</v>
      </c>
      <c r="D15" s="266">
        <v>69330</v>
      </c>
      <c r="E15" s="266"/>
      <c r="F15" s="266">
        <f t="shared" si="0"/>
        <v>69330</v>
      </c>
      <c r="G15" s="266"/>
      <c r="H15" s="284">
        <v>69360</v>
      </c>
    </row>
    <row r="16" spans="1:8" x14ac:dyDescent="0.3">
      <c r="A16" s="281"/>
      <c r="B16" s="282" t="s">
        <v>668</v>
      </c>
      <c r="C16" s="283">
        <v>20</v>
      </c>
      <c r="D16" s="266">
        <v>17200</v>
      </c>
      <c r="E16" s="266"/>
      <c r="F16" s="266">
        <f t="shared" si="0"/>
        <v>17200</v>
      </c>
      <c r="G16" s="266"/>
      <c r="H16" s="284">
        <v>17200</v>
      </c>
    </row>
    <row r="17" spans="1:8" x14ac:dyDescent="0.3">
      <c r="A17" s="281"/>
      <c r="B17" s="282" t="s">
        <v>669</v>
      </c>
      <c r="C17" s="283">
        <v>114</v>
      </c>
      <c r="D17" s="266">
        <v>35910</v>
      </c>
      <c r="E17" s="266"/>
      <c r="F17" s="266">
        <f t="shared" si="0"/>
        <v>35910</v>
      </c>
      <c r="G17" s="266"/>
      <c r="H17" s="284">
        <v>36540</v>
      </c>
    </row>
    <row r="18" spans="1:8" x14ac:dyDescent="0.3">
      <c r="A18" s="281"/>
      <c r="B18" s="282" t="s">
        <v>670</v>
      </c>
      <c r="C18" s="283">
        <v>49</v>
      </c>
      <c r="D18" s="266">
        <v>15592.5</v>
      </c>
      <c r="E18" s="266"/>
      <c r="F18" s="266">
        <f t="shared" si="0"/>
        <v>15592.5</v>
      </c>
      <c r="G18" s="266"/>
      <c r="H18" s="284">
        <v>15435</v>
      </c>
    </row>
    <row r="19" spans="1:8" x14ac:dyDescent="0.3">
      <c r="A19" s="281"/>
      <c r="B19" s="282" t="s">
        <v>671</v>
      </c>
      <c r="C19" s="283">
        <v>14</v>
      </c>
      <c r="D19" s="266">
        <v>6980</v>
      </c>
      <c r="E19" s="266"/>
      <c r="F19" s="266">
        <f t="shared" si="0"/>
        <v>6980</v>
      </c>
      <c r="G19" s="266"/>
      <c r="H19" s="284">
        <v>6580</v>
      </c>
    </row>
    <row r="20" spans="1:8" x14ac:dyDescent="0.3">
      <c r="A20" s="281"/>
      <c r="B20" s="282" t="s">
        <v>672</v>
      </c>
      <c r="C20" s="283">
        <v>117</v>
      </c>
      <c r="D20" s="266">
        <v>51480</v>
      </c>
      <c r="E20" s="266"/>
      <c r="F20" s="266">
        <f t="shared" si="0"/>
        <v>51480</v>
      </c>
      <c r="G20" s="266"/>
      <c r="H20" s="284">
        <v>51480</v>
      </c>
    </row>
    <row r="21" spans="1:8" x14ac:dyDescent="0.3">
      <c r="A21" s="281"/>
      <c r="B21" s="282" t="s">
        <v>673</v>
      </c>
      <c r="C21" s="283">
        <v>31</v>
      </c>
      <c r="D21" s="266">
        <v>15750</v>
      </c>
      <c r="E21" s="266"/>
      <c r="F21" s="266">
        <f t="shared" si="0"/>
        <v>15750</v>
      </c>
      <c r="G21" s="266"/>
      <c r="H21" s="284">
        <v>15500</v>
      </c>
    </row>
    <row r="22" spans="1:8" x14ac:dyDescent="0.3">
      <c r="A22" s="281"/>
      <c r="B22" s="282" t="s">
        <v>674</v>
      </c>
      <c r="C22" s="283">
        <v>2</v>
      </c>
      <c r="D22" s="266">
        <v>1250</v>
      </c>
      <c r="E22" s="266"/>
      <c r="F22" s="266">
        <f t="shared" si="0"/>
        <v>1250</v>
      </c>
      <c r="G22" s="266"/>
      <c r="H22" s="284">
        <v>1250</v>
      </c>
    </row>
    <row r="23" spans="1:8" x14ac:dyDescent="0.3">
      <c r="A23" s="281"/>
      <c r="B23" s="282" t="s">
        <v>675</v>
      </c>
      <c r="C23" s="283">
        <v>79</v>
      </c>
      <c r="D23" s="266">
        <v>34760</v>
      </c>
      <c r="E23" s="266"/>
      <c r="F23" s="266">
        <f t="shared" si="0"/>
        <v>34760</v>
      </c>
      <c r="G23" s="266"/>
      <c r="H23" s="284">
        <v>35200</v>
      </c>
    </row>
    <row r="24" spans="1:8" x14ac:dyDescent="0.3">
      <c r="A24" s="281"/>
      <c r="B24" s="282" t="s">
        <v>676</v>
      </c>
      <c r="C24" s="283">
        <v>13</v>
      </c>
      <c r="D24" s="266">
        <v>6500</v>
      </c>
      <c r="E24" s="266"/>
      <c r="F24" s="266">
        <f t="shared" si="0"/>
        <v>6500</v>
      </c>
      <c r="G24" s="266"/>
      <c r="H24" s="284">
        <v>6500</v>
      </c>
    </row>
    <row r="25" spans="1:8" x14ac:dyDescent="0.3">
      <c r="A25" s="281"/>
      <c r="B25" s="282" t="s">
        <v>677</v>
      </c>
      <c r="C25" s="283">
        <v>3</v>
      </c>
      <c r="D25" s="266">
        <v>1875</v>
      </c>
      <c r="E25" s="266"/>
      <c r="F25" s="266">
        <f t="shared" si="0"/>
        <v>1875</v>
      </c>
      <c r="G25" s="266"/>
      <c r="H25" s="284">
        <v>1875</v>
      </c>
    </row>
    <row r="26" spans="1:8" x14ac:dyDescent="0.3">
      <c r="A26" s="281"/>
      <c r="B26" s="282" t="s">
        <v>678</v>
      </c>
      <c r="C26" s="283">
        <v>2</v>
      </c>
      <c r="D26" s="266">
        <v>500</v>
      </c>
      <c r="E26" s="266"/>
      <c r="F26" s="266">
        <f t="shared" si="0"/>
        <v>500</v>
      </c>
      <c r="G26" s="266"/>
      <c r="H26" s="284">
        <v>500</v>
      </c>
    </row>
    <row r="27" spans="1:8" x14ac:dyDescent="0.3">
      <c r="A27" s="281"/>
      <c r="B27" s="282" t="s">
        <v>679</v>
      </c>
      <c r="C27" s="283">
        <v>33</v>
      </c>
      <c r="D27" s="266">
        <v>4950</v>
      </c>
      <c r="E27" s="266"/>
      <c r="F27" s="266">
        <f t="shared" si="0"/>
        <v>4950</v>
      </c>
      <c r="G27" s="266"/>
      <c r="H27" s="284">
        <v>4950</v>
      </c>
    </row>
    <row r="28" spans="1:8" x14ac:dyDescent="0.3">
      <c r="A28" s="281"/>
      <c r="B28" s="282" t="s">
        <v>407</v>
      </c>
      <c r="C28" s="283">
        <v>9</v>
      </c>
      <c r="D28" s="266"/>
      <c r="E28" s="266"/>
      <c r="F28" s="266">
        <f t="shared" si="0"/>
        <v>0</v>
      </c>
      <c r="G28" s="266"/>
      <c r="H28" s="284">
        <v>0</v>
      </c>
    </row>
    <row r="29" spans="1:8" x14ac:dyDescent="0.3">
      <c r="A29" s="281"/>
      <c r="B29" s="282" t="s">
        <v>680</v>
      </c>
      <c r="C29" s="283">
        <v>128</v>
      </c>
      <c r="D29" s="266"/>
      <c r="E29" s="266"/>
      <c r="F29" s="266">
        <f t="shared" si="0"/>
        <v>0</v>
      </c>
      <c r="G29" s="266"/>
      <c r="H29" s="284">
        <v>0</v>
      </c>
    </row>
    <row r="30" spans="1:8" x14ac:dyDescent="0.3">
      <c r="A30" s="281"/>
      <c r="B30" s="282" t="s">
        <v>410</v>
      </c>
      <c r="C30" s="283">
        <v>73</v>
      </c>
      <c r="D30" s="266"/>
      <c r="E30" s="266"/>
      <c r="F30" s="266">
        <f t="shared" si="0"/>
        <v>0</v>
      </c>
      <c r="G30" s="266"/>
      <c r="H30" s="284">
        <v>0</v>
      </c>
    </row>
    <row r="31" spans="1:8" x14ac:dyDescent="0.3">
      <c r="A31" s="281"/>
      <c r="B31" s="282" t="s">
        <v>411</v>
      </c>
      <c r="C31" s="283">
        <v>9</v>
      </c>
      <c r="D31" s="266">
        <v>630</v>
      </c>
      <c r="E31" s="266"/>
      <c r="F31" s="266">
        <f t="shared" si="0"/>
        <v>630</v>
      </c>
      <c r="G31" s="266"/>
      <c r="H31" s="284">
        <v>630</v>
      </c>
    </row>
    <row r="32" spans="1:8" x14ac:dyDescent="0.3">
      <c r="A32" s="281"/>
      <c r="B32" s="282" t="s">
        <v>681</v>
      </c>
      <c r="C32" s="283">
        <v>16</v>
      </c>
      <c r="D32" s="285">
        <v>0</v>
      </c>
      <c r="E32" s="285"/>
      <c r="F32" s="285">
        <f t="shared" si="0"/>
        <v>0</v>
      </c>
      <c r="G32" s="266"/>
      <c r="H32" s="286">
        <v>0</v>
      </c>
    </row>
    <row r="33" spans="1:8" ht="15" x14ac:dyDescent="0.3">
      <c r="A33" s="287"/>
      <c r="B33" s="288" t="s">
        <v>412</v>
      </c>
      <c r="C33" s="289">
        <f>SUM(C11:C32)</f>
        <v>1500</v>
      </c>
      <c r="D33" s="290">
        <f>SUM(D11:D32)</f>
        <v>729904.5</v>
      </c>
      <c r="E33" s="290">
        <f>SUM(E11:E32)</f>
        <v>0</v>
      </c>
      <c r="F33" s="291">
        <f>SUM(F11:F32)</f>
        <v>729904.5</v>
      </c>
      <c r="G33" s="291"/>
      <c r="H33" s="292">
        <f>SUM(H11:H32)</f>
        <v>721225</v>
      </c>
    </row>
    <row r="34" spans="1:8" x14ac:dyDescent="0.3">
      <c r="A34" s="281"/>
      <c r="B34" s="282"/>
      <c r="C34" s="293"/>
      <c r="D34" s="294"/>
      <c r="E34" s="266"/>
      <c r="F34" s="266"/>
      <c r="G34" s="266"/>
      <c r="H34" s="284"/>
    </row>
    <row r="35" spans="1:8" x14ac:dyDescent="0.3">
      <c r="A35" s="281"/>
      <c r="B35" s="282" t="s">
        <v>413</v>
      </c>
      <c r="C35" s="293"/>
      <c r="D35" s="294">
        <v>11220</v>
      </c>
      <c r="E35" s="266"/>
      <c r="F35" s="266">
        <f t="shared" ref="F35:F36" si="1">D35+E35</f>
        <v>11220</v>
      </c>
      <c r="G35" s="266"/>
      <c r="H35" s="284">
        <v>11160</v>
      </c>
    </row>
    <row r="36" spans="1:8" x14ac:dyDescent="0.3">
      <c r="A36" s="281"/>
      <c r="B36" s="282" t="s">
        <v>682</v>
      </c>
      <c r="C36" s="293"/>
      <c r="D36" s="285">
        <v>3760</v>
      </c>
      <c r="E36" s="285"/>
      <c r="F36" s="285">
        <f t="shared" si="1"/>
        <v>3760</v>
      </c>
      <c r="G36" s="266"/>
      <c r="H36" s="286">
        <v>3760</v>
      </c>
    </row>
    <row r="37" spans="1:8" ht="15.6" x14ac:dyDescent="0.3">
      <c r="A37" s="287"/>
      <c r="B37" s="288" t="s">
        <v>415</v>
      </c>
      <c r="C37" s="295"/>
      <c r="D37" s="290">
        <f>SUM(D34:D36)</f>
        <v>14980</v>
      </c>
      <c r="E37" s="290">
        <f>SUM(E34:E36)</f>
        <v>0</v>
      </c>
      <c r="F37" s="291">
        <f>SUM(F34:F36)</f>
        <v>14980</v>
      </c>
      <c r="G37" s="291"/>
      <c r="H37" s="292">
        <f>SUM(H34:H36)</f>
        <v>14920</v>
      </c>
    </row>
    <row r="38" spans="1:8" x14ac:dyDescent="0.3">
      <c r="A38" s="281"/>
      <c r="B38" s="282"/>
      <c r="C38" s="293"/>
      <c r="D38" s="294"/>
      <c r="E38" s="266"/>
      <c r="F38" s="266"/>
      <c r="G38" s="266"/>
      <c r="H38" s="284"/>
    </row>
    <row r="39" spans="1:8" x14ac:dyDescent="0.3">
      <c r="A39" s="281"/>
      <c r="B39" s="282" t="s">
        <v>683</v>
      </c>
      <c r="C39" s="293"/>
      <c r="D39" s="294">
        <v>50180</v>
      </c>
      <c r="E39" s="266"/>
      <c r="F39" s="266">
        <f t="shared" ref="F39:F41" si="2">D39+E39</f>
        <v>50180</v>
      </c>
      <c r="G39" s="266"/>
      <c r="H39" s="284">
        <v>50900</v>
      </c>
    </row>
    <row r="40" spans="1:8" x14ac:dyDescent="0.3">
      <c r="A40" s="281"/>
      <c r="B40" s="282" t="s">
        <v>684</v>
      </c>
      <c r="C40" s="293"/>
      <c r="D40" s="294">
        <v>0</v>
      </c>
      <c r="E40" s="266"/>
      <c r="F40" s="266">
        <f t="shared" si="2"/>
        <v>0</v>
      </c>
      <c r="G40" s="266"/>
      <c r="H40" s="284">
        <v>0</v>
      </c>
    </row>
    <row r="41" spans="1:8" x14ac:dyDescent="0.3">
      <c r="A41" s="281"/>
      <c r="B41" s="282" t="s">
        <v>685</v>
      </c>
      <c r="C41" s="293"/>
      <c r="D41" s="285">
        <v>0</v>
      </c>
      <c r="E41" s="285"/>
      <c r="F41" s="285">
        <f t="shared" si="2"/>
        <v>0</v>
      </c>
      <c r="G41" s="266"/>
      <c r="H41" s="286">
        <v>0</v>
      </c>
    </row>
    <row r="42" spans="1:8" ht="15.6" x14ac:dyDescent="0.3">
      <c r="A42" s="287"/>
      <c r="B42" s="288" t="s">
        <v>417</v>
      </c>
      <c r="C42" s="295"/>
      <c r="D42" s="290">
        <f>SUM(D39:D41)</f>
        <v>50180</v>
      </c>
      <c r="E42" s="290">
        <f>SUM(E39:E41)</f>
        <v>0</v>
      </c>
      <c r="F42" s="291">
        <f>SUM(F39:F41)</f>
        <v>50180</v>
      </c>
      <c r="G42" s="291"/>
      <c r="H42" s="292">
        <f>SUM(H39:H41)</f>
        <v>50900</v>
      </c>
    </row>
    <row r="43" spans="1:8" x14ac:dyDescent="0.3">
      <c r="A43" s="263"/>
      <c r="B43" s="267"/>
      <c r="C43" s="265"/>
      <c r="D43" s="266"/>
      <c r="E43" s="266"/>
      <c r="F43" s="266"/>
      <c r="G43" s="266"/>
      <c r="H43" s="265"/>
    </row>
    <row r="44" spans="1:8" x14ac:dyDescent="0.3">
      <c r="A44" s="263"/>
      <c r="B44" s="264"/>
      <c r="C44" s="265"/>
      <c r="D44" s="266"/>
      <c r="E44" s="266"/>
      <c r="F44" s="266"/>
      <c r="G44" s="266"/>
      <c r="H44" s="265"/>
    </row>
    <row r="45" spans="1:8" x14ac:dyDescent="0.3">
      <c r="A45" s="263"/>
      <c r="B45" s="264"/>
      <c r="C45" s="265"/>
      <c r="D45" s="266"/>
      <c r="E45" s="266"/>
      <c r="F45" s="266"/>
      <c r="G45" s="266"/>
      <c r="H45" s="265"/>
    </row>
    <row r="46" spans="1:8" ht="17.399999999999999" x14ac:dyDescent="0.3">
      <c r="A46" s="268"/>
      <c r="B46" s="269" t="s">
        <v>686</v>
      </c>
      <c r="C46" s="270"/>
      <c r="D46" s="270"/>
      <c r="E46" s="270"/>
      <c r="F46" s="270"/>
      <c r="G46" s="270"/>
      <c r="H46" s="270"/>
    </row>
    <row r="47" spans="1:8" x14ac:dyDescent="0.3">
      <c r="A47" s="281"/>
      <c r="B47" s="282"/>
      <c r="C47" s="293"/>
      <c r="D47" s="294"/>
      <c r="E47" s="266"/>
      <c r="F47" s="266"/>
      <c r="G47" s="266"/>
      <c r="H47" s="284"/>
    </row>
    <row r="48" spans="1:8" x14ac:dyDescent="0.3">
      <c r="A48" s="281"/>
      <c r="B48" s="296" t="s">
        <v>9</v>
      </c>
      <c r="C48" s="293"/>
      <c r="D48" s="294">
        <f>[1]ILS!D15</f>
        <v>82725</v>
      </c>
      <c r="E48" s="266"/>
      <c r="F48" s="266">
        <f t="shared" ref="F48:F50" si="3">D48+E48</f>
        <v>82725</v>
      </c>
      <c r="G48" s="266"/>
      <c r="H48" s="284">
        <v>82725</v>
      </c>
    </row>
    <row r="49" spans="1:8" x14ac:dyDescent="0.3">
      <c r="A49" s="281"/>
      <c r="B49" s="296" t="s">
        <v>687</v>
      </c>
      <c r="C49" s="293"/>
      <c r="D49" s="297">
        <v>32219.35</v>
      </c>
      <c r="E49" s="298"/>
      <c r="F49" s="298">
        <f t="shared" si="3"/>
        <v>32219.35</v>
      </c>
      <c r="G49" s="266"/>
      <c r="H49" s="284">
        <v>32000</v>
      </c>
    </row>
    <row r="50" spans="1:8" x14ac:dyDescent="0.3">
      <c r="A50" s="281"/>
      <c r="B50" s="296" t="s">
        <v>130</v>
      </c>
      <c r="C50" s="293">
        <f>[1]ILS!C30</f>
        <v>132</v>
      </c>
      <c r="D50" s="285">
        <f>[1]ILS!D30</f>
        <v>48300</v>
      </c>
      <c r="E50" s="285"/>
      <c r="F50" s="285">
        <f t="shared" si="3"/>
        <v>48300</v>
      </c>
      <c r="G50" s="266"/>
      <c r="H50" s="286">
        <v>48300</v>
      </c>
    </row>
    <row r="51" spans="1:8" ht="15.6" x14ac:dyDescent="0.3">
      <c r="A51" s="287"/>
      <c r="B51" s="288" t="s">
        <v>420</v>
      </c>
      <c r="C51" s="295"/>
      <c r="D51" s="290">
        <f>SUM(D48:D50)</f>
        <v>163244.35</v>
      </c>
      <c r="E51" s="290">
        <f>SUM(E48:E50)</f>
        <v>0</v>
      </c>
      <c r="F51" s="291">
        <f>SUM(F48:F50)</f>
        <v>163244.35</v>
      </c>
      <c r="G51" s="291"/>
      <c r="H51" s="292">
        <f>SUM(H48:H50)</f>
        <v>163025</v>
      </c>
    </row>
    <row r="52" spans="1:8" x14ac:dyDescent="0.3">
      <c r="A52" s="281"/>
      <c r="B52" s="296"/>
      <c r="C52" s="299"/>
      <c r="D52" s="266"/>
      <c r="E52" s="266"/>
      <c r="F52" s="266"/>
      <c r="G52" s="266"/>
      <c r="H52" s="284"/>
    </row>
    <row r="53" spans="1:8" x14ac:dyDescent="0.3">
      <c r="A53" s="281"/>
      <c r="B53" s="296" t="s">
        <v>688</v>
      </c>
      <c r="C53" s="299"/>
      <c r="D53" s="266">
        <v>66864.52</v>
      </c>
      <c r="E53" s="266"/>
      <c r="F53" s="266">
        <f>D53+E53</f>
        <v>66864.52</v>
      </c>
      <c r="G53" s="266"/>
      <c r="H53" s="284">
        <v>50000</v>
      </c>
    </row>
    <row r="54" spans="1:8" x14ac:dyDescent="0.3">
      <c r="A54" s="281"/>
      <c r="B54" s="296" t="s">
        <v>689</v>
      </c>
      <c r="C54" s="265"/>
      <c r="D54" s="285">
        <v>-24795.87</v>
      </c>
      <c r="E54" s="285"/>
      <c r="F54" s="285">
        <f>D54+E54</f>
        <v>-24795.87</v>
      </c>
      <c r="G54" s="266"/>
      <c r="H54" s="286">
        <v>-25000</v>
      </c>
    </row>
    <row r="55" spans="1:8" ht="15.6" x14ac:dyDescent="0.3">
      <c r="A55" s="287"/>
      <c r="B55" s="288" t="s">
        <v>424</v>
      </c>
      <c r="C55" s="295"/>
      <c r="D55" s="290">
        <f>SUM(D52:D54)</f>
        <v>42068.650000000009</v>
      </c>
      <c r="E55" s="290">
        <f>SUM(E52:E54)</f>
        <v>0</v>
      </c>
      <c r="F55" s="291">
        <f>SUM(F52:F54)</f>
        <v>42068.650000000009</v>
      </c>
      <c r="G55" s="291"/>
      <c r="H55" s="292">
        <f>SUM(H52:H54)</f>
        <v>25000</v>
      </c>
    </row>
    <row r="56" spans="1:8" x14ac:dyDescent="0.3">
      <c r="A56" s="281"/>
      <c r="B56" s="296"/>
      <c r="C56" s="299"/>
      <c r="D56" s="266"/>
      <c r="E56" s="266"/>
      <c r="F56" s="266"/>
      <c r="G56" s="266"/>
      <c r="H56" s="284"/>
    </row>
    <row r="57" spans="1:8" x14ac:dyDescent="0.3">
      <c r="A57" s="281"/>
      <c r="B57" s="296" t="s">
        <v>690</v>
      </c>
      <c r="C57" s="265"/>
      <c r="D57" s="285">
        <f>[1]ILS!D37</f>
        <v>60000</v>
      </c>
      <c r="E57" s="285"/>
      <c r="F57" s="285">
        <f>D57+E57</f>
        <v>60000</v>
      </c>
      <c r="G57" s="266"/>
      <c r="H57" s="286">
        <v>60000</v>
      </c>
    </row>
    <row r="58" spans="1:8" ht="15.6" x14ac:dyDescent="0.3">
      <c r="A58" s="287"/>
      <c r="B58" s="288" t="s">
        <v>427</v>
      </c>
      <c r="C58" s="295"/>
      <c r="D58" s="290">
        <f>SUM(D56:D57)</f>
        <v>60000</v>
      </c>
      <c r="E58" s="290">
        <f>SUM(E56:E57)</f>
        <v>0</v>
      </c>
      <c r="F58" s="291">
        <f>SUM(F56:F57)</f>
        <v>60000</v>
      </c>
      <c r="G58" s="291"/>
      <c r="H58" s="292">
        <f>SUM(H56:H57)</f>
        <v>60000</v>
      </c>
    </row>
    <row r="59" spans="1:8" ht="18" thickBot="1" x14ac:dyDescent="0.35">
      <c r="A59" s="268"/>
      <c r="B59" s="269" t="s">
        <v>428</v>
      </c>
      <c r="C59" s="270"/>
      <c r="D59" s="300">
        <f>D33+D37+D42+D51+D55+D58</f>
        <v>1060377.5</v>
      </c>
      <c r="E59" s="300">
        <f>E33+E37+E42+E51+E55+E58</f>
        <v>0</v>
      </c>
      <c r="F59" s="300">
        <f>F33+F37+F42+F51+F55+F58</f>
        <v>1060377.5</v>
      </c>
      <c r="G59" s="301"/>
      <c r="H59" s="302">
        <f>H33+H37+H42+H51+H55+H58</f>
        <v>1035070</v>
      </c>
    </row>
    <row r="60" spans="1:8" x14ac:dyDescent="0.3">
      <c r="A60" s="263"/>
      <c r="B60" s="264"/>
      <c r="C60" s="265"/>
      <c r="D60" s="266"/>
      <c r="E60" s="266"/>
      <c r="F60" s="266"/>
      <c r="G60" s="266"/>
      <c r="H60" s="265"/>
    </row>
    <row r="61" spans="1:8" x14ac:dyDescent="0.3">
      <c r="A61" s="263"/>
      <c r="B61" s="264"/>
      <c r="C61" s="265"/>
      <c r="D61" s="266"/>
      <c r="E61" s="266"/>
      <c r="F61" s="266"/>
      <c r="G61" s="266"/>
      <c r="H61" s="265"/>
    </row>
    <row r="62" spans="1:8" ht="17.399999999999999" x14ac:dyDescent="0.3">
      <c r="A62" s="268"/>
      <c r="B62" s="269" t="s">
        <v>429</v>
      </c>
      <c r="C62" s="270"/>
      <c r="D62" s="270"/>
      <c r="E62" s="270"/>
      <c r="F62" s="270"/>
      <c r="G62" s="270"/>
      <c r="H62" s="270"/>
    </row>
    <row r="63" spans="1:8" x14ac:dyDescent="0.3">
      <c r="A63" s="263"/>
      <c r="B63" s="267"/>
      <c r="C63" s="267"/>
      <c r="D63" s="388" t="s">
        <v>385</v>
      </c>
      <c r="E63" s="388"/>
      <c r="F63" s="388"/>
      <c r="G63" s="272"/>
      <c r="H63" s="273" t="s">
        <v>663</v>
      </c>
    </row>
    <row r="64" spans="1:8" ht="15.6" x14ac:dyDescent="0.3">
      <c r="A64" s="287"/>
      <c r="B64" s="303" t="s">
        <v>430</v>
      </c>
      <c r="C64" s="295"/>
      <c r="D64" s="290"/>
      <c r="E64" s="290"/>
      <c r="F64" s="291"/>
      <c r="G64" s="290"/>
      <c r="H64" s="292"/>
    </row>
    <row r="65" spans="1:8" x14ac:dyDescent="0.3">
      <c r="A65" s="304"/>
      <c r="B65" s="305"/>
      <c r="C65" s="306"/>
      <c r="D65" s="307"/>
      <c r="E65" s="266"/>
      <c r="F65" s="266"/>
      <c r="G65" s="266"/>
      <c r="H65" s="284"/>
    </row>
    <row r="66" spans="1:8" x14ac:dyDescent="0.3">
      <c r="A66" s="308">
        <v>155101</v>
      </c>
      <c r="B66" s="296" t="s">
        <v>431</v>
      </c>
      <c r="C66" s="309"/>
      <c r="D66" s="266">
        <v>14336.269524019976</v>
      </c>
      <c r="E66" s="266"/>
      <c r="F66" s="266"/>
      <c r="G66" s="266"/>
      <c r="H66" s="284">
        <v>15000</v>
      </c>
    </row>
    <row r="67" spans="1:8" x14ac:dyDescent="0.3">
      <c r="A67" s="308">
        <v>155103</v>
      </c>
      <c r="B67" s="296" t="s">
        <v>432</v>
      </c>
      <c r="C67" s="309"/>
      <c r="D67" s="266">
        <v>748.98250945966606</v>
      </c>
      <c r="E67" s="266"/>
      <c r="F67" s="266"/>
      <c r="G67" s="266"/>
      <c r="H67" s="284">
        <v>750</v>
      </c>
    </row>
    <row r="68" spans="1:8" x14ac:dyDescent="0.3">
      <c r="A68" s="308">
        <v>155104</v>
      </c>
      <c r="B68" s="296" t="s">
        <v>433</v>
      </c>
      <c r="C68" s="309"/>
      <c r="D68" s="266">
        <v>0</v>
      </c>
      <c r="E68" s="266"/>
      <c r="F68" s="266"/>
      <c r="G68" s="266"/>
      <c r="H68" s="284">
        <v>1000</v>
      </c>
    </row>
    <row r="69" spans="1:8" x14ac:dyDescent="0.3">
      <c r="A69" s="308">
        <v>155105</v>
      </c>
      <c r="B69" s="296" t="s">
        <v>434</v>
      </c>
      <c r="C69" s="309"/>
      <c r="D69" s="266">
        <v>9660</v>
      </c>
      <c r="E69" s="266"/>
      <c r="F69" s="266"/>
      <c r="G69" s="266"/>
      <c r="H69" s="284">
        <v>9660</v>
      </c>
    </row>
    <row r="70" spans="1:8" x14ac:dyDescent="0.3">
      <c r="A70" s="308">
        <v>155106</v>
      </c>
      <c r="B70" s="296" t="s">
        <v>435</v>
      </c>
      <c r="C70" s="309"/>
      <c r="D70" s="266">
        <v>0</v>
      </c>
      <c r="E70" s="266"/>
      <c r="F70" s="266"/>
      <c r="G70" s="266"/>
      <c r="H70" s="284">
        <v>0</v>
      </c>
    </row>
    <row r="71" spans="1:8" x14ac:dyDescent="0.3">
      <c r="A71" s="308">
        <v>155107</v>
      </c>
      <c r="B71" s="296" t="s">
        <v>436</v>
      </c>
      <c r="C71" s="309"/>
      <c r="D71" s="266">
        <v>5270</v>
      </c>
      <c r="E71" s="266"/>
      <c r="F71" s="266"/>
      <c r="G71" s="266"/>
      <c r="H71" s="284">
        <v>5270</v>
      </c>
    </row>
    <row r="72" spans="1:8" x14ac:dyDescent="0.3">
      <c r="A72" s="308">
        <v>155108</v>
      </c>
      <c r="B72" s="296" t="s">
        <v>437</v>
      </c>
      <c r="C72" s="309"/>
      <c r="D72" s="266">
        <v>4386</v>
      </c>
      <c r="E72" s="266"/>
      <c r="F72" s="266"/>
      <c r="G72" s="266"/>
      <c r="H72" s="284">
        <v>4460</v>
      </c>
    </row>
    <row r="73" spans="1:8" x14ac:dyDescent="0.3">
      <c r="A73" s="308">
        <v>155109</v>
      </c>
      <c r="B73" s="310" t="s">
        <v>438</v>
      </c>
      <c r="C73" s="311"/>
      <c r="D73" s="266">
        <v>3710</v>
      </c>
      <c r="E73" s="266"/>
      <c r="F73" s="266"/>
      <c r="G73" s="266"/>
      <c r="H73" s="284">
        <v>3710</v>
      </c>
    </row>
    <row r="74" spans="1:8" x14ac:dyDescent="0.3">
      <c r="A74" s="308">
        <v>155110</v>
      </c>
      <c r="B74" s="310" t="s">
        <v>439</v>
      </c>
      <c r="C74" s="311"/>
      <c r="D74" s="266">
        <v>0</v>
      </c>
      <c r="E74" s="266"/>
      <c r="F74" s="266"/>
      <c r="G74" s="266"/>
      <c r="H74" s="284">
        <v>0</v>
      </c>
    </row>
    <row r="75" spans="1:8" x14ac:dyDescent="0.3">
      <c r="A75" s="308">
        <v>155111</v>
      </c>
      <c r="B75" s="310" t="s">
        <v>691</v>
      </c>
      <c r="C75" s="311"/>
      <c r="D75" s="266">
        <v>0</v>
      </c>
      <c r="E75" s="266"/>
      <c r="F75" s="266"/>
      <c r="G75" s="266"/>
      <c r="H75" s="284">
        <v>0</v>
      </c>
    </row>
    <row r="76" spans="1:8" x14ac:dyDescent="0.3">
      <c r="A76" s="308">
        <v>155112</v>
      </c>
      <c r="B76" s="310" t="s">
        <v>440</v>
      </c>
      <c r="C76" s="311"/>
      <c r="D76" s="266">
        <v>11290</v>
      </c>
      <c r="E76" s="266"/>
      <c r="F76" s="266"/>
      <c r="G76" s="266"/>
      <c r="H76" s="284">
        <v>11590</v>
      </c>
    </row>
    <row r="77" spans="1:8" x14ac:dyDescent="0.3">
      <c r="A77" s="308">
        <v>155113</v>
      </c>
      <c r="B77" s="310" t="s">
        <v>441</v>
      </c>
      <c r="C77" s="311"/>
      <c r="D77" s="266">
        <v>880</v>
      </c>
      <c r="E77" s="266"/>
      <c r="F77" s="266"/>
      <c r="G77" s="266"/>
      <c r="H77" s="284">
        <v>880</v>
      </c>
    </row>
    <row r="78" spans="1:8" x14ac:dyDescent="0.3">
      <c r="A78" s="308">
        <v>155114</v>
      </c>
      <c r="B78" s="310" t="s">
        <v>442</v>
      </c>
      <c r="C78" s="311"/>
      <c r="D78" s="266">
        <v>4910</v>
      </c>
      <c r="E78" s="266"/>
      <c r="F78" s="266"/>
      <c r="G78" s="266"/>
      <c r="H78" s="286">
        <v>4910</v>
      </c>
    </row>
    <row r="79" spans="1:8" ht="15.6" x14ac:dyDescent="0.3">
      <c r="A79" s="287"/>
      <c r="B79" s="303" t="s">
        <v>452</v>
      </c>
      <c r="C79" s="295"/>
      <c r="D79" s="290"/>
      <c r="E79" s="290"/>
      <c r="F79" s="291">
        <f>SUM(D66:E78)</f>
        <v>55191.252033479643</v>
      </c>
      <c r="G79" s="290"/>
      <c r="H79" s="292">
        <f>SUM(H66:H78)</f>
        <v>57230</v>
      </c>
    </row>
    <row r="80" spans="1:8" x14ac:dyDescent="0.3">
      <c r="A80" s="263"/>
      <c r="B80" s="264"/>
      <c r="C80" s="265"/>
      <c r="D80" s="266"/>
      <c r="E80" s="266"/>
      <c r="F80" s="266"/>
      <c r="G80" s="266"/>
      <c r="H80" s="265"/>
    </row>
    <row r="81" spans="1:8" x14ac:dyDescent="0.3">
      <c r="A81" s="263"/>
      <c r="B81" s="264"/>
      <c r="C81" s="265"/>
      <c r="D81" s="266"/>
      <c r="E81" s="266"/>
      <c r="F81" s="266"/>
      <c r="G81" s="266"/>
      <c r="H81" s="265"/>
    </row>
    <row r="82" spans="1:8" ht="17.399999999999999" x14ac:dyDescent="0.3">
      <c r="A82" s="268"/>
      <c r="B82" s="269" t="s">
        <v>692</v>
      </c>
      <c r="C82" s="270"/>
      <c r="D82" s="270"/>
      <c r="E82" s="270"/>
      <c r="F82" s="270"/>
      <c r="G82" s="270"/>
      <c r="H82" s="270"/>
    </row>
    <row r="83" spans="1:8" x14ac:dyDescent="0.3">
      <c r="A83" s="263"/>
      <c r="B83" s="267"/>
      <c r="C83" s="267"/>
      <c r="D83" s="267"/>
      <c r="E83" s="267"/>
      <c r="F83" s="267"/>
      <c r="G83" s="305"/>
      <c r="H83" s="312"/>
    </row>
    <row r="84" spans="1:8" x14ac:dyDescent="0.3">
      <c r="A84" s="263"/>
      <c r="B84" s="267"/>
      <c r="C84" s="267"/>
      <c r="D84" s="388" t="s">
        <v>385</v>
      </c>
      <c r="E84" s="388"/>
      <c r="F84" s="388"/>
      <c r="G84" s="272"/>
      <c r="H84" s="273" t="s">
        <v>663</v>
      </c>
    </row>
    <row r="85" spans="1:8" x14ac:dyDescent="0.3">
      <c r="A85" s="263"/>
      <c r="B85" s="267"/>
      <c r="C85" s="267"/>
      <c r="D85" s="267"/>
      <c r="E85" s="267"/>
      <c r="F85" s="267"/>
      <c r="G85" s="267"/>
      <c r="H85" s="280"/>
    </row>
    <row r="86" spans="1:8" ht="15.6" x14ac:dyDescent="0.3">
      <c r="A86" s="287"/>
      <c r="B86" s="303" t="s">
        <v>453</v>
      </c>
      <c r="C86" s="295"/>
      <c r="D86" s="290"/>
      <c r="E86" s="290"/>
      <c r="F86" s="291"/>
      <c r="G86" s="290"/>
      <c r="H86" s="292"/>
    </row>
    <row r="87" spans="1:8" x14ac:dyDescent="0.3">
      <c r="A87" s="304"/>
      <c r="B87" s="305"/>
      <c r="C87" s="306"/>
      <c r="D87" s="307"/>
      <c r="E87" s="266"/>
      <c r="F87" s="266"/>
      <c r="G87" s="266"/>
      <c r="H87" s="284"/>
    </row>
    <row r="88" spans="1:8" x14ac:dyDescent="0.3">
      <c r="A88" s="263">
        <v>155200</v>
      </c>
      <c r="B88" s="267" t="s">
        <v>454</v>
      </c>
      <c r="C88" s="313"/>
      <c r="D88" s="314">
        <v>20959.990000000002</v>
      </c>
      <c r="E88" s="315"/>
      <c r="F88" s="267"/>
      <c r="G88" s="267"/>
      <c r="H88" s="280">
        <v>20000</v>
      </c>
    </row>
    <row r="89" spans="1:8" x14ac:dyDescent="0.3">
      <c r="A89" s="263">
        <v>155200</v>
      </c>
      <c r="B89" s="267" t="s">
        <v>693</v>
      </c>
      <c r="C89" s="313"/>
      <c r="D89" s="314">
        <v>0</v>
      </c>
      <c r="E89" s="315"/>
      <c r="F89" s="267"/>
      <c r="G89" s="267"/>
      <c r="H89" s="280">
        <v>0</v>
      </c>
    </row>
    <row r="90" spans="1:8" x14ac:dyDescent="0.3">
      <c r="A90" s="263">
        <v>155200</v>
      </c>
      <c r="B90" s="267" t="s">
        <v>694</v>
      </c>
      <c r="C90" s="313"/>
      <c r="D90" s="314">
        <v>0</v>
      </c>
      <c r="E90" s="315"/>
      <c r="F90" s="267"/>
      <c r="G90" s="267"/>
      <c r="H90" s="280">
        <v>0</v>
      </c>
    </row>
    <row r="91" spans="1:8" x14ac:dyDescent="0.3">
      <c r="A91" s="263">
        <v>155202</v>
      </c>
      <c r="B91" s="267" t="s">
        <v>455</v>
      </c>
      <c r="C91" s="313"/>
      <c r="D91" s="314">
        <v>67612.88</v>
      </c>
      <c r="E91" s="315"/>
      <c r="F91" s="267"/>
      <c r="G91" s="267"/>
      <c r="H91" s="316">
        <v>62500</v>
      </c>
    </row>
    <row r="92" spans="1:8" ht="15.6" x14ac:dyDescent="0.3">
      <c r="A92" s="287"/>
      <c r="B92" s="303" t="s">
        <v>457</v>
      </c>
      <c r="C92" s="295"/>
      <c r="D92" s="290"/>
      <c r="E92" s="290"/>
      <c r="F92" s="291">
        <f>SUM(D88:E91)</f>
        <v>88572.87000000001</v>
      </c>
      <c r="G92" s="290"/>
      <c r="H92" s="292">
        <f>SUM(H88:H91)</f>
        <v>82500</v>
      </c>
    </row>
    <row r="93" spans="1:8" x14ac:dyDescent="0.3">
      <c r="A93" s="263"/>
      <c r="B93" s="267"/>
      <c r="C93" s="267"/>
      <c r="D93" s="267"/>
      <c r="E93" s="267"/>
      <c r="F93" s="267"/>
      <c r="G93" s="267"/>
      <c r="H93" s="280"/>
    </row>
    <row r="94" spans="1:8" ht="15.6" x14ac:dyDescent="0.3">
      <c r="A94" s="287"/>
      <c r="B94" s="303" t="s">
        <v>458</v>
      </c>
      <c r="C94" s="295"/>
      <c r="D94" s="290"/>
      <c r="E94" s="290"/>
      <c r="F94" s="291"/>
      <c r="G94" s="290"/>
      <c r="H94" s="292"/>
    </row>
    <row r="95" spans="1:8" x14ac:dyDescent="0.3">
      <c r="A95" s="304"/>
      <c r="B95" s="305"/>
      <c r="C95" s="306"/>
      <c r="D95" s="307"/>
      <c r="E95" s="266"/>
      <c r="F95" s="266"/>
      <c r="G95" s="266"/>
      <c r="H95" s="284"/>
    </row>
    <row r="96" spans="1:8" x14ac:dyDescent="0.3">
      <c r="A96" s="308">
        <v>155300</v>
      </c>
      <c r="B96" s="296" t="s">
        <v>459</v>
      </c>
      <c r="C96" s="309"/>
      <c r="D96" s="266">
        <v>4389.2</v>
      </c>
      <c r="E96" s="266"/>
      <c r="F96" s="266"/>
      <c r="G96" s="266"/>
      <c r="H96" s="284">
        <v>5000</v>
      </c>
    </row>
    <row r="97" spans="1:8" x14ac:dyDescent="0.3">
      <c r="A97" s="308">
        <v>155301</v>
      </c>
      <c r="B97" s="296" t="s">
        <v>460</v>
      </c>
      <c r="C97" s="309"/>
      <c r="D97" s="266">
        <v>3739.91</v>
      </c>
      <c r="E97" s="266"/>
      <c r="F97" s="266"/>
      <c r="G97" s="266"/>
      <c r="H97" s="284">
        <v>2200</v>
      </c>
    </row>
    <row r="98" spans="1:8" x14ac:dyDescent="0.3">
      <c r="A98" s="308">
        <v>155302</v>
      </c>
      <c r="B98" s="296" t="s">
        <v>461</v>
      </c>
      <c r="C98" s="317"/>
      <c r="D98" s="266">
        <v>322.41000000000003</v>
      </c>
      <c r="E98" s="266"/>
      <c r="F98" s="266"/>
      <c r="G98" s="266"/>
      <c r="H98" s="284">
        <v>500</v>
      </c>
    </row>
    <row r="99" spans="1:8" x14ac:dyDescent="0.3">
      <c r="A99" s="308">
        <v>155303</v>
      </c>
      <c r="B99" s="296" t="s">
        <v>462</v>
      </c>
      <c r="C99" s="309"/>
      <c r="D99" s="266">
        <v>0</v>
      </c>
      <c r="E99" s="266"/>
      <c r="F99" s="266"/>
      <c r="G99" s="266"/>
      <c r="H99" s="284">
        <v>0</v>
      </c>
    </row>
    <row r="100" spans="1:8" x14ac:dyDescent="0.3">
      <c r="A100" s="308">
        <v>155304</v>
      </c>
      <c r="B100" s="296" t="s">
        <v>463</v>
      </c>
      <c r="C100" s="309"/>
      <c r="D100" s="266">
        <v>0</v>
      </c>
      <c r="E100" s="266"/>
      <c r="F100" s="266"/>
      <c r="G100" s="266"/>
      <c r="H100" s="284">
        <v>0</v>
      </c>
    </row>
    <row r="101" spans="1:8" x14ac:dyDescent="0.3">
      <c r="A101" s="308">
        <v>155306</v>
      </c>
      <c r="B101" s="296" t="s">
        <v>464</v>
      </c>
      <c r="C101" s="299"/>
      <c r="D101" s="266">
        <v>0</v>
      </c>
      <c r="E101" s="266"/>
      <c r="F101" s="266"/>
      <c r="G101" s="266"/>
      <c r="H101" s="284">
        <v>0</v>
      </c>
    </row>
    <row r="102" spans="1:8" x14ac:dyDescent="0.3">
      <c r="A102" s="308">
        <v>155307</v>
      </c>
      <c r="B102" s="296" t="s">
        <v>465</v>
      </c>
      <c r="C102" s="265"/>
      <c r="D102" s="314">
        <v>285.43</v>
      </c>
      <c r="E102" s="314"/>
      <c r="F102" s="266"/>
      <c r="G102" s="266"/>
      <c r="H102" s="284">
        <v>500</v>
      </c>
    </row>
    <row r="103" spans="1:8" x14ac:dyDescent="0.3">
      <c r="A103" s="308">
        <v>155308</v>
      </c>
      <c r="B103" s="296" t="s">
        <v>466</v>
      </c>
      <c r="C103" s="313"/>
      <c r="D103" s="314">
        <v>361.09</v>
      </c>
      <c r="E103" s="314"/>
      <c r="F103" s="266"/>
      <c r="G103" s="266"/>
      <c r="H103" s="284">
        <v>0</v>
      </c>
    </row>
    <row r="104" spans="1:8" x14ac:dyDescent="0.3">
      <c r="A104" s="308">
        <v>155311</v>
      </c>
      <c r="B104" s="296" t="s">
        <v>467</v>
      </c>
      <c r="C104" s="309"/>
      <c r="D104" s="266">
        <v>6000</v>
      </c>
      <c r="E104" s="266"/>
      <c r="F104" s="266"/>
      <c r="G104" s="266"/>
      <c r="H104" s="286">
        <v>6400</v>
      </c>
    </row>
    <row r="105" spans="1:8" ht="15.6" x14ac:dyDescent="0.3">
      <c r="A105" s="287"/>
      <c r="B105" s="303" t="s">
        <v>470</v>
      </c>
      <c r="C105" s="295"/>
      <c r="D105" s="290"/>
      <c r="E105" s="290"/>
      <c r="F105" s="291">
        <f>SUM(D96:E104)</f>
        <v>15098.04</v>
      </c>
      <c r="G105" s="290"/>
      <c r="H105" s="292">
        <f>SUM(H94:H104)</f>
        <v>14600</v>
      </c>
    </row>
    <row r="106" spans="1:8" x14ac:dyDescent="0.3">
      <c r="A106" s="263"/>
      <c r="B106" s="267"/>
      <c r="C106" s="267"/>
      <c r="D106" s="267"/>
      <c r="E106" s="267"/>
      <c r="F106" s="267"/>
      <c r="G106" s="267"/>
      <c r="H106" s="280"/>
    </row>
    <row r="107" spans="1:8" ht="15.6" x14ac:dyDescent="0.3">
      <c r="A107" s="287"/>
      <c r="B107" s="303" t="s">
        <v>471</v>
      </c>
      <c r="C107" s="295"/>
      <c r="D107" s="290"/>
      <c r="E107" s="290"/>
      <c r="F107" s="291"/>
      <c r="G107" s="290"/>
      <c r="H107" s="292"/>
    </row>
    <row r="108" spans="1:8" x14ac:dyDescent="0.3">
      <c r="A108" s="304"/>
      <c r="B108" s="305"/>
      <c r="C108" s="306"/>
      <c r="D108" s="307"/>
      <c r="E108" s="266"/>
      <c r="F108" s="266"/>
      <c r="G108" s="266"/>
      <c r="H108" s="284"/>
    </row>
    <row r="109" spans="1:8" x14ac:dyDescent="0.3">
      <c r="A109" s="308">
        <v>155400</v>
      </c>
      <c r="B109" s="296" t="s">
        <v>472</v>
      </c>
      <c r="C109" s="309"/>
      <c r="D109" s="314">
        <v>170834.62</v>
      </c>
      <c r="E109" s="266"/>
      <c r="F109" s="266"/>
      <c r="G109" s="266"/>
      <c r="H109" s="284">
        <v>165000</v>
      </c>
    </row>
    <row r="110" spans="1:8" ht="171.6" x14ac:dyDescent="0.3">
      <c r="A110" s="308">
        <v>155401</v>
      </c>
      <c r="B110" s="318" t="s">
        <v>473</v>
      </c>
      <c r="C110" s="319"/>
      <c r="D110" s="314">
        <v>12895.02</v>
      </c>
      <c r="E110" s="266"/>
      <c r="F110" s="266"/>
      <c r="G110" s="266"/>
      <c r="H110" s="286">
        <v>10000</v>
      </c>
    </row>
    <row r="111" spans="1:8" ht="15.6" x14ac:dyDescent="0.3">
      <c r="A111" s="287"/>
      <c r="B111" s="303" t="s">
        <v>474</v>
      </c>
      <c r="C111" s="295"/>
      <c r="D111" s="290"/>
      <c r="E111" s="290"/>
      <c r="F111" s="291">
        <f>SUM(D109:E110)</f>
        <v>183729.63999999998</v>
      </c>
      <c r="G111" s="290"/>
      <c r="H111" s="292">
        <f>SUM(H109:H110)</f>
        <v>175000</v>
      </c>
    </row>
    <row r="112" spans="1:8" x14ac:dyDescent="0.3">
      <c r="A112" s="263"/>
      <c r="B112" s="267"/>
      <c r="C112" s="267"/>
      <c r="D112" s="267"/>
      <c r="E112" s="267"/>
      <c r="F112" s="267"/>
      <c r="G112" s="267"/>
      <c r="H112" s="280"/>
    </row>
    <row r="113" spans="1:8" x14ac:dyDescent="0.3">
      <c r="A113" s="263"/>
      <c r="B113" s="264"/>
      <c r="C113" s="265"/>
      <c r="D113" s="266"/>
      <c r="E113" s="266"/>
      <c r="F113" s="266"/>
      <c r="G113" s="266"/>
      <c r="H113" s="265"/>
    </row>
    <row r="114" spans="1:8" x14ac:dyDescent="0.3">
      <c r="A114" s="263"/>
      <c r="B114" s="264"/>
      <c r="C114" s="265"/>
      <c r="D114" s="266"/>
      <c r="E114" s="266"/>
      <c r="F114" s="266"/>
      <c r="G114" s="266"/>
      <c r="H114" s="265"/>
    </row>
    <row r="115" spans="1:8" ht="17.399999999999999" x14ac:dyDescent="0.3">
      <c r="A115" s="268"/>
      <c r="B115" s="269" t="s">
        <v>692</v>
      </c>
      <c r="C115" s="270"/>
      <c r="D115" s="270"/>
      <c r="E115" s="270"/>
      <c r="F115" s="270"/>
      <c r="G115" s="270"/>
      <c r="H115" s="270"/>
    </row>
    <row r="116" spans="1:8" x14ac:dyDescent="0.3">
      <c r="A116" s="263"/>
      <c r="B116" s="267"/>
      <c r="C116" s="267"/>
      <c r="D116" s="267"/>
      <c r="E116" s="267"/>
      <c r="F116" s="267"/>
      <c r="G116" s="305"/>
      <c r="H116" s="312"/>
    </row>
    <row r="117" spans="1:8" x14ac:dyDescent="0.3">
      <c r="A117" s="263"/>
      <c r="B117" s="267"/>
      <c r="C117" s="267"/>
      <c r="D117" s="388" t="s">
        <v>385</v>
      </c>
      <c r="E117" s="388"/>
      <c r="F117" s="388"/>
      <c r="G117" s="272"/>
      <c r="H117" s="273" t="s">
        <v>663</v>
      </c>
    </row>
    <row r="118" spans="1:8" ht="15.6" x14ac:dyDescent="0.3">
      <c r="A118" s="287"/>
      <c r="B118" s="303" t="s">
        <v>475</v>
      </c>
      <c r="C118" s="295"/>
      <c r="D118" s="290"/>
      <c r="E118" s="290"/>
      <c r="F118" s="291"/>
      <c r="G118" s="290"/>
      <c r="H118" s="292"/>
    </row>
    <row r="119" spans="1:8" x14ac:dyDescent="0.3">
      <c r="A119" s="304"/>
      <c r="B119" s="305"/>
      <c r="C119" s="306"/>
      <c r="D119" s="307"/>
      <c r="E119" s="266"/>
      <c r="F119" s="266"/>
      <c r="G119" s="266"/>
      <c r="H119" s="284"/>
    </row>
    <row r="120" spans="1:8" x14ac:dyDescent="0.3">
      <c r="A120" s="263">
        <v>155500</v>
      </c>
      <c r="B120" s="267" t="s">
        <v>695</v>
      </c>
      <c r="C120" s="267"/>
      <c r="D120" s="314">
        <v>0</v>
      </c>
      <c r="E120" s="272"/>
      <c r="F120" s="272"/>
      <c r="G120" s="272"/>
      <c r="H120" s="320">
        <v>0</v>
      </c>
    </row>
    <row r="121" spans="1:8" x14ac:dyDescent="0.3">
      <c r="A121" s="263">
        <v>155501</v>
      </c>
      <c r="B121" s="267" t="s">
        <v>696</v>
      </c>
      <c r="C121" s="267"/>
      <c r="D121" s="314">
        <v>0</v>
      </c>
      <c r="E121" s="272"/>
      <c r="F121" s="272"/>
      <c r="G121" s="272"/>
      <c r="H121" s="320">
        <v>0</v>
      </c>
    </row>
    <row r="122" spans="1:8" x14ac:dyDescent="0.3">
      <c r="A122" s="263">
        <v>155502</v>
      </c>
      <c r="B122" s="267" t="s">
        <v>697</v>
      </c>
      <c r="C122" s="267"/>
      <c r="D122" s="314">
        <v>0</v>
      </c>
      <c r="E122" s="272"/>
      <c r="F122" s="272"/>
      <c r="G122" s="272"/>
      <c r="H122" s="320">
        <v>0</v>
      </c>
    </row>
    <row r="123" spans="1:8" x14ac:dyDescent="0.3">
      <c r="A123" s="263">
        <v>155503</v>
      </c>
      <c r="B123" s="267" t="s">
        <v>476</v>
      </c>
      <c r="C123" s="267"/>
      <c r="D123" s="314">
        <v>1290.32</v>
      </c>
      <c r="E123" s="272"/>
      <c r="F123" s="272"/>
      <c r="G123" s="272"/>
      <c r="H123" s="284">
        <v>3000</v>
      </c>
    </row>
    <row r="124" spans="1:8" x14ac:dyDescent="0.3">
      <c r="A124" s="308">
        <v>155504</v>
      </c>
      <c r="B124" s="296" t="s">
        <v>477</v>
      </c>
      <c r="C124" s="309"/>
      <c r="D124" s="314">
        <v>3533.78</v>
      </c>
      <c r="E124" s="266"/>
      <c r="F124" s="266"/>
      <c r="G124" s="266"/>
      <c r="H124" s="284">
        <v>9000</v>
      </c>
    </row>
    <row r="125" spans="1:8" x14ac:dyDescent="0.3">
      <c r="A125" s="321"/>
      <c r="B125" s="322" t="s">
        <v>478</v>
      </c>
      <c r="C125" s="323"/>
      <c r="D125" s="324"/>
      <c r="E125" s="324"/>
      <c r="F125" s="324">
        <f>SUM(D119:E124)</f>
        <v>4824.1000000000004</v>
      </c>
      <c r="G125" s="324"/>
      <c r="H125" s="325">
        <f>SUM(H119:H124)</f>
        <v>12000</v>
      </c>
    </row>
    <row r="126" spans="1:8" x14ac:dyDescent="0.3">
      <c r="A126" s="263"/>
      <c r="B126" s="267"/>
      <c r="C126" s="267"/>
      <c r="D126" s="267"/>
      <c r="E126" s="267"/>
      <c r="F126" s="267"/>
      <c r="G126" s="267"/>
      <c r="H126" s="280"/>
    </row>
    <row r="127" spans="1:8" x14ac:dyDescent="0.3">
      <c r="A127" s="308">
        <v>155515</v>
      </c>
      <c r="B127" s="296" t="s">
        <v>480</v>
      </c>
      <c r="C127" s="309"/>
      <c r="D127" s="294">
        <v>110015.6</v>
      </c>
      <c r="E127" s="314"/>
      <c r="F127" s="266"/>
      <c r="G127" s="266"/>
      <c r="H127" s="326">
        <v>110000</v>
      </c>
    </row>
    <row r="128" spans="1:8" x14ac:dyDescent="0.3">
      <c r="A128" s="308">
        <v>155516</v>
      </c>
      <c r="B128" s="296" t="s">
        <v>481</v>
      </c>
      <c r="C128" s="309"/>
      <c r="D128" s="294">
        <v>1548</v>
      </c>
      <c r="E128" s="314"/>
      <c r="F128" s="266"/>
      <c r="G128" s="266"/>
      <c r="H128" s="326">
        <v>0</v>
      </c>
    </row>
    <row r="129" spans="1:8" x14ac:dyDescent="0.3">
      <c r="A129" s="308">
        <v>155517</v>
      </c>
      <c r="B129" s="296" t="s">
        <v>482</v>
      </c>
      <c r="C129" s="311"/>
      <c r="D129" s="294">
        <v>3596.5</v>
      </c>
      <c r="E129" s="314"/>
      <c r="F129" s="266"/>
      <c r="G129" s="266"/>
      <c r="H129" s="326">
        <v>0</v>
      </c>
    </row>
    <row r="130" spans="1:8" x14ac:dyDescent="0.3">
      <c r="A130" s="308">
        <v>155518</v>
      </c>
      <c r="B130" s="296" t="s">
        <v>483</v>
      </c>
      <c r="C130" s="311"/>
      <c r="D130" s="294">
        <v>0</v>
      </c>
      <c r="E130" s="266"/>
      <c r="F130" s="266"/>
      <c r="G130" s="266"/>
      <c r="H130" s="326">
        <v>1000</v>
      </c>
    </row>
    <row r="131" spans="1:8" x14ac:dyDescent="0.3">
      <c r="A131" s="321"/>
      <c r="B131" s="322" t="s">
        <v>484</v>
      </c>
      <c r="C131" s="323"/>
      <c r="D131" s="324"/>
      <c r="E131" s="324"/>
      <c r="F131" s="324">
        <f>SUM(D127:E130)</f>
        <v>115160.1</v>
      </c>
      <c r="G131" s="324"/>
      <c r="H131" s="325">
        <f>SUM(H127:H130)</f>
        <v>111000</v>
      </c>
    </row>
    <row r="132" spans="1:8" x14ac:dyDescent="0.3">
      <c r="A132" s="263"/>
      <c r="B132" s="267"/>
      <c r="C132" s="267"/>
      <c r="D132" s="267"/>
      <c r="E132" s="267"/>
      <c r="F132" s="267"/>
      <c r="G132" s="267"/>
      <c r="H132" s="280"/>
    </row>
    <row r="133" spans="1:8" x14ac:dyDescent="0.3">
      <c r="A133" s="308">
        <v>155525</v>
      </c>
      <c r="B133" s="296" t="s">
        <v>485</v>
      </c>
      <c r="C133" s="309"/>
      <c r="D133" s="266">
        <v>5800</v>
      </c>
      <c r="E133" s="266"/>
      <c r="F133" s="266"/>
      <c r="G133" s="266"/>
      <c r="H133" s="327">
        <v>7000</v>
      </c>
    </row>
    <row r="134" spans="1:8" x14ac:dyDescent="0.3">
      <c r="A134" s="308">
        <v>155526</v>
      </c>
      <c r="B134" s="296" t="s">
        <v>486</v>
      </c>
      <c r="C134" s="309"/>
      <c r="D134" s="266">
        <v>0</v>
      </c>
      <c r="E134" s="266"/>
      <c r="F134" s="266"/>
      <c r="G134" s="266"/>
      <c r="H134" s="327">
        <v>0</v>
      </c>
    </row>
    <row r="135" spans="1:8" x14ac:dyDescent="0.3">
      <c r="A135" s="308">
        <v>155527</v>
      </c>
      <c r="B135" s="296" t="s">
        <v>698</v>
      </c>
      <c r="C135" s="319"/>
      <c r="D135" s="266">
        <v>0</v>
      </c>
      <c r="E135" s="266"/>
      <c r="F135" s="266"/>
      <c r="G135" s="266"/>
      <c r="H135" s="327">
        <v>3000</v>
      </c>
    </row>
    <row r="136" spans="1:8" x14ac:dyDescent="0.3">
      <c r="A136" s="308">
        <v>155528</v>
      </c>
      <c r="B136" s="296" t="s">
        <v>488</v>
      </c>
      <c r="C136" s="319"/>
      <c r="D136" s="314">
        <v>0</v>
      </c>
      <c r="E136" s="314"/>
      <c r="F136" s="266"/>
      <c r="G136" s="266"/>
      <c r="H136" s="327">
        <v>0</v>
      </c>
    </row>
    <row r="137" spans="1:8" x14ac:dyDescent="0.3">
      <c r="A137" s="308">
        <v>155529</v>
      </c>
      <c r="B137" s="296" t="s">
        <v>489</v>
      </c>
      <c r="C137" s="319"/>
      <c r="D137" s="314">
        <v>838.7</v>
      </c>
      <c r="E137" s="314"/>
      <c r="F137" s="266"/>
      <c r="G137" s="266"/>
      <c r="H137" s="327">
        <v>2000</v>
      </c>
    </row>
    <row r="138" spans="1:8" x14ac:dyDescent="0.3">
      <c r="A138" s="308">
        <v>155530</v>
      </c>
      <c r="B138" s="296" t="s">
        <v>490</v>
      </c>
      <c r="C138" s="319"/>
      <c r="D138" s="314">
        <v>4477.42</v>
      </c>
      <c r="E138" s="314"/>
      <c r="F138" s="266"/>
      <c r="G138" s="266"/>
      <c r="H138" s="327">
        <v>4000</v>
      </c>
    </row>
    <row r="139" spans="1:8" x14ac:dyDescent="0.3">
      <c r="A139" s="308">
        <v>155531</v>
      </c>
      <c r="B139" s="328" t="s">
        <v>491</v>
      </c>
      <c r="C139" s="309"/>
      <c r="D139" s="314">
        <v>0</v>
      </c>
      <c r="E139" s="314"/>
      <c r="F139" s="266"/>
      <c r="G139" s="266"/>
      <c r="H139" s="284">
        <v>0</v>
      </c>
    </row>
    <row r="140" spans="1:8" x14ac:dyDescent="0.3">
      <c r="A140" s="308">
        <v>155532</v>
      </c>
      <c r="B140" s="328" t="s">
        <v>492</v>
      </c>
      <c r="C140" s="309"/>
      <c r="D140" s="314">
        <v>0</v>
      </c>
      <c r="E140" s="314"/>
      <c r="F140" s="266"/>
      <c r="G140" s="266"/>
      <c r="H140" s="284">
        <v>0</v>
      </c>
    </row>
    <row r="141" spans="1:8" x14ac:dyDescent="0.3">
      <c r="A141" s="308">
        <v>155533</v>
      </c>
      <c r="B141" s="296" t="s">
        <v>493</v>
      </c>
      <c r="C141" s="309"/>
      <c r="D141" s="314">
        <v>780</v>
      </c>
      <c r="E141" s="314"/>
      <c r="F141" s="266"/>
      <c r="G141" s="266"/>
      <c r="H141" s="284">
        <v>1000</v>
      </c>
    </row>
    <row r="142" spans="1:8" x14ac:dyDescent="0.3">
      <c r="A142" s="321"/>
      <c r="B142" s="322" t="s">
        <v>496</v>
      </c>
      <c r="C142" s="323"/>
      <c r="D142" s="324"/>
      <c r="E142" s="324"/>
      <c r="F142" s="324">
        <f>SUM(D133:E141)</f>
        <v>11896.119999999999</v>
      </c>
      <c r="G142" s="324"/>
      <c r="H142" s="325">
        <f>SUM(H133:H141)</f>
        <v>17000</v>
      </c>
    </row>
    <row r="143" spans="1:8" x14ac:dyDescent="0.3">
      <c r="A143" s="263"/>
      <c r="B143" s="267"/>
      <c r="C143" s="267"/>
      <c r="D143" s="267"/>
      <c r="E143" s="267"/>
      <c r="F143" s="267"/>
      <c r="G143" s="267"/>
      <c r="H143" s="280"/>
    </row>
    <row r="144" spans="1:8" x14ac:dyDescent="0.3">
      <c r="A144" s="308">
        <v>155545</v>
      </c>
      <c r="B144" s="296" t="s">
        <v>497</v>
      </c>
      <c r="C144" s="309"/>
      <c r="D144" s="314">
        <v>8664.7800000000007</v>
      </c>
      <c r="E144" s="266"/>
      <c r="F144" s="266"/>
      <c r="G144" s="266"/>
      <c r="H144" s="284">
        <v>7500</v>
      </c>
    </row>
    <row r="145" spans="1:8" x14ac:dyDescent="0.3">
      <c r="A145" s="308">
        <v>155546</v>
      </c>
      <c r="B145" s="296" t="s">
        <v>498</v>
      </c>
      <c r="C145" s="309"/>
      <c r="D145" s="314">
        <v>0</v>
      </c>
      <c r="E145" s="266"/>
      <c r="F145" s="266"/>
      <c r="G145" s="266"/>
      <c r="H145" s="284">
        <v>500</v>
      </c>
    </row>
    <row r="146" spans="1:8" x14ac:dyDescent="0.3">
      <c r="A146" s="308">
        <v>155547</v>
      </c>
      <c r="B146" s="310" t="s">
        <v>499</v>
      </c>
      <c r="C146" s="311"/>
      <c r="D146" s="314">
        <v>0</v>
      </c>
      <c r="E146" s="266"/>
      <c r="F146" s="266"/>
      <c r="G146" s="266"/>
      <c r="H146" s="284">
        <v>500</v>
      </c>
    </row>
    <row r="147" spans="1:8" x14ac:dyDescent="0.3">
      <c r="A147" s="321"/>
      <c r="B147" s="322" t="s">
        <v>500</v>
      </c>
      <c r="C147" s="323"/>
      <c r="D147" s="324"/>
      <c r="E147" s="324"/>
      <c r="F147" s="324">
        <f>SUM(D144:E146)</f>
        <v>8664.7800000000007</v>
      </c>
      <c r="G147" s="324"/>
      <c r="H147" s="325">
        <f>SUM(H144:H146)</f>
        <v>8500</v>
      </c>
    </row>
    <row r="148" spans="1:8" x14ac:dyDescent="0.3">
      <c r="A148" s="263"/>
      <c r="B148" s="267"/>
      <c r="C148" s="267"/>
      <c r="D148" s="267"/>
      <c r="E148" s="267"/>
      <c r="F148" s="267"/>
      <c r="G148" s="267"/>
      <c r="H148" s="280"/>
    </row>
    <row r="149" spans="1:8" x14ac:dyDescent="0.3">
      <c r="A149" s="308">
        <v>155555</v>
      </c>
      <c r="B149" s="296" t="s">
        <v>501</v>
      </c>
      <c r="C149" s="309"/>
      <c r="D149" s="314">
        <v>12916</v>
      </c>
      <c r="E149" s="266"/>
      <c r="F149" s="266"/>
      <c r="G149" s="266"/>
      <c r="H149" s="284">
        <v>16800</v>
      </c>
    </row>
    <row r="150" spans="1:8" x14ac:dyDescent="0.3">
      <c r="A150" s="308">
        <v>155556</v>
      </c>
      <c r="B150" s="310" t="s">
        <v>502</v>
      </c>
      <c r="C150" s="311"/>
      <c r="D150" s="314">
        <v>2958</v>
      </c>
      <c r="E150" s="266"/>
      <c r="F150" s="266"/>
      <c r="G150" s="266"/>
      <c r="H150" s="284">
        <v>2500</v>
      </c>
    </row>
    <row r="151" spans="1:8" x14ac:dyDescent="0.3">
      <c r="A151" s="308">
        <v>155557</v>
      </c>
      <c r="B151" s="296" t="s">
        <v>503</v>
      </c>
      <c r="C151" s="309"/>
      <c r="D151" s="314">
        <v>0</v>
      </c>
      <c r="E151" s="266"/>
      <c r="F151" s="266"/>
      <c r="G151" s="266"/>
      <c r="H151" s="284">
        <v>0</v>
      </c>
    </row>
    <row r="152" spans="1:8" x14ac:dyDescent="0.3">
      <c r="A152" s="321"/>
      <c r="B152" s="322" t="s">
        <v>504</v>
      </c>
      <c r="C152" s="323"/>
      <c r="D152" s="324"/>
      <c r="E152" s="324"/>
      <c r="F152" s="324">
        <f>SUM(D149:E151)</f>
        <v>15874</v>
      </c>
      <c r="G152" s="324"/>
      <c r="H152" s="325">
        <f>SUM(H149:H151)</f>
        <v>19300</v>
      </c>
    </row>
    <row r="153" spans="1:8" x14ac:dyDescent="0.3">
      <c r="A153" s="263"/>
      <c r="B153" s="267"/>
      <c r="C153" s="267"/>
      <c r="D153" s="267"/>
      <c r="E153" s="267"/>
      <c r="F153" s="267"/>
      <c r="G153" s="267"/>
      <c r="H153" s="280"/>
    </row>
    <row r="154" spans="1:8" x14ac:dyDescent="0.3">
      <c r="A154" s="308">
        <v>155565</v>
      </c>
      <c r="B154" s="296" t="s">
        <v>505</v>
      </c>
      <c r="C154" s="309"/>
      <c r="D154" s="314">
        <v>4315.01</v>
      </c>
      <c r="E154" s="266"/>
      <c r="F154" s="266"/>
      <c r="G154" s="266"/>
      <c r="H154" s="284">
        <v>3200</v>
      </c>
    </row>
    <row r="155" spans="1:8" x14ac:dyDescent="0.3">
      <c r="A155" s="308">
        <v>155566</v>
      </c>
      <c r="B155" s="296" t="s">
        <v>506</v>
      </c>
      <c r="C155" s="309"/>
      <c r="D155" s="314">
        <v>1200</v>
      </c>
      <c r="E155" s="266"/>
      <c r="F155" s="266"/>
      <c r="G155" s="266"/>
      <c r="H155" s="284">
        <v>2400</v>
      </c>
    </row>
    <row r="156" spans="1:8" x14ac:dyDescent="0.3">
      <c r="A156" s="321"/>
      <c r="B156" s="322" t="s">
        <v>507</v>
      </c>
      <c r="C156" s="323"/>
      <c r="D156" s="324"/>
      <c r="E156" s="324"/>
      <c r="F156" s="324">
        <f>SUM(D154:E155)</f>
        <v>5515.01</v>
      </c>
      <c r="G156" s="324"/>
      <c r="H156" s="325">
        <f>SUM(H154:H155)</f>
        <v>5600</v>
      </c>
    </row>
    <row r="157" spans="1:8" x14ac:dyDescent="0.3">
      <c r="A157" s="263"/>
      <c r="B157" s="264"/>
      <c r="C157" s="265"/>
      <c r="D157" s="266"/>
      <c r="E157" s="266"/>
      <c r="F157" s="266"/>
      <c r="G157" s="266"/>
      <c r="H157" s="265"/>
    </row>
    <row r="158" spans="1:8" x14ac:dyDescent="0.3">
      <c r="A158" s="263"/>
      <c r="B158" s="264"/>
      <c r="C158" s="265"/>
      <c r="D158" s="266"/>
      <c r="E158" s="266"/>
      <c r="F158" s="266"/>
      <c r="G158" s="266"/>
      <c r="H158" s="265"/>
    </row>
    <row r="159" spans="1:8" ht="17.399999999999999" x14ac:dyDescent="0.3">
      <c r="A159" s="268"/>
      <c r="B159" s="269" t="s">
        <v>692</v>
      </c>
      <c r="C159" s="270"/>
      <c r="D159" s="270"/>
      <c r="E159" s="270"/>
      <c r="F159" s="270"/>
      <c r="G159" s="270"/>
      <c r="H159" s="270"/>
    </row>
    <row r="160" spans="1:8" x14ac:dyDescent="0.3">
      <c r="A160" s="263"/>
      <c r="B160" s="267"/>
      <c r="C160" s="267"/>
      <c r="D160" s="267"/>
      <c r="E160" s="267"/>
      <c r="F160" s="267"/>
      <c r="G160" s="305"/>
      <c r="H160" s="312"/>
    </row>
    <row r="161" spans="1:8" x14ac:dyDescent="0.3">
      <c r="A161" s="263"/>
      <c r="B161" s="267"/>
      <c r="C161" s="267"/>
      <c r="D161" s="388" t="s">
        <v>385</v>
      </c>
      <c r="E161" s="388"/>
      <c r="F161" s="388"/>
      <c r="G161" s="272"/>
      <c r="H161" s="273" t="s">
        <v>663</v>
      </c>
    </row>
    <row r="162" spans="1:8" x14ac:dyDescent="0.3">
      <c r="A162" s="263"/>
      <c r="B162" s="267"/>
      <c r="C162" s="267"/>
      <c r="D162" s="267"/>
      <c r="E162" s="267"/>
      <c r="F162" s="267"/>
      <c r="G162" s="267"/>
      <c r="H162" s="280"/>
    </row>
    <row r="163" spans="1:8" x14ac:dyDescent="0.3">
      <c r="A163" s="308">
        <v>155575</v>
      </c>
      <c r="B163" s="296" t="s">
        <v>508</v>
      </c>
      <c r="C163" s="309">
        <v>132</v>
      </c>
      <c r="D163" s="266">
        <v>15000</v>
      </c>
      <c r="E163" s="314"/>
      <c r="F163" s="266"/>
      <c r="G163" s="266"/>
      <c r="H163" s="284">
        <v>15000</v>
      </c>
    </row>
    <row r="164" spans="1:8" x14ac:dyDescent="0.3">
      <c r="A164" s="308">
        <v>155576</v>
      </c>
      <c r="B164" s="296" t="s">
        <v>699</v>
      </c>
      <c r="C164" s="309"/>
      <c r="D164" s="266"/>
      <c r="E164" s="314"/>
      <c r="F164" s="266"/>
      <c r="G164" s="266"/>
      <c r="H164" s="284">
        <v>0</v>
      </c>
    </row>
    <row r="165" spans="1:8" x14ac:dyDescent="0.3">
      <c r="A165" s="321"/>
      <c r="B165" s="322" t="s">
        <v>509</v>
      </c>
      <c r="C165" s="323"/>
      <c r="D165" s="324"/>
      <c r="E165" s="324"/>
      <c r="F165" s="324">
        <f>SUM(D163:E164)</f>
        <v>15000</v>
      </c>
      <c r="G165" s="324"/>
      <c r="H165" s="325">
        <f>SUM(H163:H164)</f>
        <v>15000</v>
      </c>
    </row>
    <row r="166" spans="1:8" x14ac:dyDescent="0.3">
      <c r="A166" s="263"/>
      <c r="B166" s="267"/>
      <c r="C166" s="267"/>
      <c r="D166" s="267"/>
      <c r="E166" s="267"/>
      <c r="F166" s="267"/>
      <c r="G166" s="267"/>
      <c r="H166" s="280"/>
    </row>
    <row r="167" spans="1:8" x14ac:dyDescent="0.3">
      <c r="A167" s="308">
        <v>155585</v>
      </c>
      <c r="B167" s="296" t="s">
        <v>510</v>
      </c>
      <c r="C167" s="309"/>
      <c r="D167" s="266">
        <v>1081.6600000000001</v>
      </c>
      <c r="E167" s="266"/>
      <c r="F167" s="266"/>
      <c r="G167" s="266"/>
      <c r="H167" s="284">
        <v>1000</v>
      </c>
    </row>
    <row r="168" spans="1:8" x14ac:dyDescent="0.3">
      <c r="A168" s="308">
        <v>155567</v>
      </c>
      <c r="B168" s="296" t="s">
        <v>700</v>
      </c>
      <c r="C168" s="309"/>
      <c r="D168" s="266">
        <v>0</v>
      </c>
      <c r="E168" s="266"/>
      <c r="F168" s="266"/>
      <c r="G168" s="266"/>
      <c r="H168" s="284"/>
    </row>
    <row r="169" spans="1:8" x14ac:dyDescent="0.3">
      <c r="A169" s="308">
        <v>155568</v>
      </c>
      <c r="B169" s="296" t="s">
        <v>511</v>
      </c>
      <c r="C169" s="309"/>
      <c r="D169" s="266">
        <v>1070</v>
      </c>
      <c r="E169" s="266"/>
      <c r="F169" s="266"/>
      <c r="G169" s="266"/>
      <c r="H169" s="284">
        <v>3000</v>
      </c>
    </row>
    <row r="170" spans="1:8" x14ac:dyDescent="0.3">
      <c r="A170" s="321"/>
      <c r="B170" s="322" t="s">
        <v>512</v>
      </c>
      <c r="C170" s="323"/>
      <c r="D170" s="324"/>
      <c r="E170" s="324"/>
      <c r="F170" s="324">
        <f>SUM(D167:E169)</f>
        <v>2151.66</v>
      </c>
      <c r="G170" s="324"/>
      <c r="H170" s="329">
        <f>SUM(H167:H169)</f>
        <v>4000</v>
      </c>
    </row>
    <row r="171" spans="1:8" ht="15.6" x14ac:dyDescent="0.3">
      <c r="A171" s="287"/>
      <c r="B171" s="303" t="s">
        <v>513</v>
      </c>
      <c r="C171" s="295"/>
      <c r="D171" s="290"/>
      <c r="E171" s="290"/>
      <c r="F171" s="291">
        <f>F125+F131+F142+F147+F152+F156+F165+F170</f>
        <v>179085.77000000002</v>
      </c>
      <c r="G171" s="290"/>
      <c r="H171" s="292">
        <f>H125+H131+H142+H147+H152+H156+H165+H170</f>
        <v>192400</v>
      </c>
    </row>
    <row r="172" spans="1:8" x14ac:dyDescent="0.3">
      <c r="A172" s="263"/>
      <c r="B172" s="267"/>
      <c r="C172" s="267"/>
      <c r="D172" s="267"/>
      <c r="E172" s="267"/>
      <c r="F172" s="267"/>
      <c r="G172" s="267"/>
      <c r="H172" s="280"/>
    </row>
    <row r="173" spans="1:8" ht="15.6" x14ac:dyDescent="0.3">
      <c r="A173" s="287"/>
      <c r="B173" s="303" t="s">
        <v>701</v>
      </c>
      <c r="C173" s="295"/>
      <c r="D173" s="290"/>
      <c r="E173" s="290"/>
      <c r="F173" s="291"/>
      <c r="G173" s="290"/>
      <c r="H173" s="292"/>
    </row>
    <row r="174" spans="1:8" x14ac:dyDescent="0.3">
      <c r="A174" s="263"/>
      <c r="B174" s="267"/>
      <c r="C174" s="267"/>
      <c r="D174" s="314"/>
      <c r="E174" s="272"/>
      <c r="F174" s="272"/>
      <c r="G174" s="272"/>
      <c r="H174" s="284"/>
    </row>
    <row r="175" spans="1:8" x14ac:dyDescent="0.3">
      <c r="A175" s="308">
        <v>155600</v>
      </c>
      <c r="B175" s="296" t="s">
        <v>702</v>
      </c>
      <c r="C175" s="309"/>
      <c r="D175" s="314"/>
      <c r="E175" s="266"/>
      <c r="F175" s="266"/>
      <c r="G175" s="266"/>
      <c r="H175" s="330">
        <v>0</v>
      </c>
    </row>
    <row r="176" spans="1:8" ht="15.6" x14ac:dyDescent="0.3">
      <c r="A176" s="287"/>
      <c r="B176" s="303" t="s">
        <v>517</v>
      </c>
      <c r="C176" s="295"/>
      <c r="D176" s="290"/>
      <c r="E176" s="290"/>
      <c r="F176" s="291">
        <f>SUM(D174:E175)</f>
        <v>0</v>
      </c>
      <c r="G176" s="290"/>
      <c r="H176" s="292">
        <f>SUM(H174:H175)</f>
        <v>0</v>
      </c>
    </row>
    <row r="177" spans="1:8" x14ac:dyDescent="0.3">
      <c r="A177" s="263"/>
      <c r="B177" s="267"/>
      <c r="C177" s="267"/>
      <c r="D177" s="267"/>
      <c r="E177" s="267"/>
      <c r="F177" s="267"/>
      <c r="G177" s="267"/>
      <c r="H177" s="280"/>
    </row>
    <row r="178" spans="1:8" ht="15.6" x14ac:dyDescent="0.3">
      <c r="A178" s="287"/>
      <c r="B178" s="303" t="s">
        <v>514</v>
      </c>
      <c r="C178" s="295"/>
      <c r="D178" s="290"/>
      <c r="E178" s="290"/>
      <c r="F178" s="291"/>
      <c r="G178" s="290"/>
      <c r="H178" s="292"/>
    </row>
    <row r="179" spans="1:8" x14ac:dyDescent="0.3">
      <c r="A179" s="263"/>
      <c r="B179" s="267"/>
      <c r="C179" s="267"/>
      <c r="D179" s="314"/>
      <c r="E179" s="272"/>
      <c r="F179" s="272"/>
      <c r="G179" s="272"/>
      <c r="H179" s="284"/>
    </row>
    <row r="180" spans="1:8" x14ac:dyDescent="0.3">
      <c r="A180" s="308" t="s">
        <v>515</v>
      </c>
      <c r="B180" s="296" t="s">
        <v>703</v>
      </c>
      <c r="C180" s="309"/>
      <c r="D180" s="314">
        <v>1507.84</v>
      </c>
      <c r="E180" s="266"/>
      <c r="F180" s="266"/>
      <c r="G180" s="266"/>
      <c r="H180" s="331">
        <v>1500</v>
      </c>
    </row>
    <row r="181" spans="1:8" x14ac:dyDescent="0.3">
      <c r="A181" s="308" t="s">
        <v>704</v>
      </c>
      <c r="B181" s="296" t="s">
        <v>705</v>
      </c>
      <c r="C181" s="309"/>
      <c r="D181" s="314">
        <v>1507.84</v>
      </c>
      <c r="E181" s="266"/>
      <c r="F181" s="266"/>
      <c r="G181" s="266"/>
      <c r="H181" s="330">
        <v>0</v>
      </c>
    </row>
    <row r="182" spans="1:8" ht="15.6" x14ac:dyDescent="0.3">
      <c r="A182" s="287"/>
      <c r="B182" s="303" t="s">
        <v>517</v>
      </c>
      <c r="C182" s="295"/>
      <c r="D182" s="290"/>
      <c r="E182" s="290"/>
      <c r="F182" s="291">
        <f>SUM(D180:E181)</f>
        <v>3015.68</v>
      </c>
      <c r="G182" s="290"/>
      <c r="H182" s="292">
        <f>SUM(H180:H181)</f>
        <v>1500</v>
      </c>
    </row>
    <row r="183" spans="1:8" x14ac:dyDescent="0.3">
      <c r="A183" s="263"/>
      <c r="B183" s="267"/>
      <c r="C183" s="267"/>
      <c r="D183" s="267"/>
      <c r="E183" s="267"/>
      <c r="F183" s="267"/>
      <c r="G183" s="267"/>
      <c r="H183" s="280"/>
    </row>
    <row r="184" spans="1:8" ht="15.6" x14ac:dyDescent="0.3">
      <c r="A184" s="287"/>
      <c r="B184" s="303" t="s">
        <v>518</v>
      </c>
      <c r="C184" s="295"/>
      <c r="D184" s="290"/>
      <c r="E184" s="290"/>
      <c r="F184" s="291"/>
      <c r="G184" s="290"/>
      <c r="H184" s="292"/>
    </row>
    <row r="185" spans="1:8" x14ac:dyDescent="0.3">
      <c r="A185" s="308"/>
      <c r="B185" s="310"/>
      <c r="C185" s="311"/>
      <c r="D185" s="266"/>
      <c r="E185" s="266"/>
      <c r="F185" s="266"/>
      <c r="G185" s="266"/>
      <c r="H185" s="331"/>
    </row>
    <row r="186" spans="1:8" x14ac:dyDescent="0.3">
      <c r="A186" s="308">
        <v>155900</v>
      </c>
      <c r="B186" s="310" t="s">
        <v>519</v>
      </c>
      <c r="C186" s="311"/>
      <c r="D186" s="266">
        <v>2162.42</v>
      </c>
      <c r="E186" s="266"/>
      <c r="F186" s="266"/>
      <c r="G186" s="266"/>
      <c r="H186" s="331">
        <v>2150</v>
      </c>
    </row>
    <row r="187" spans="1:8" x14ac:dyDescent="0.3">
      <c r="A187" s="308">
        <v>155902</v>
      </c>
      <c r="B187" s="310" t="s">
        <v>706</v>
      </c>
      <c r="C187" s="311"/>
      <c r="D187" s="266">
        <v>0</v>
      </c>
      <c r="E187" s="266"/>
      <c r="F187" s="266"/>
      <c r="G187" s="266"/>
      <c r="H187" s="331">
        <v>0</v>
      </c>
    </row>
    <row r="188" spans="1:8" x14ac:dyDescent="0.3">
      <c r="A188" s="308">
        <v>155906</v>
      </c>
      <c r="B188" s="310" t="s">
        <v>521</v>
      </c>
      <c r="C188" s="311"/>
      <c r="D188" s="266">
        <v>405.45</v>
      </c>
      <c r="E188" s="266"/>
      <c r="F188" s="266"/>
      <c r="G188" s="266"/>
      <c r="H188" s="331">
        <v>0</v>
      </c>
    </row>
    <row r="189" spans="1:8" x14ac:dyDescent="0.3">
      <c r="A189" s="308">
        <v>155907</v>
      </c>
      <c r="B189" s="310" t="s">
        <v>522</v>
      </c>
      <c r="C189" s="311"/>
      <c r="D189" s="294">
        <v>0</v>
      </c>
      <c r="E189" s="266"/>
      <c r="F189" s="266"/>
      <c r="G189" s="266"/>
      <c r="H189" s="331">
        <v>500</v>
      </c>
    </row>
    <row r="190" spans="1:8" x14ac:dyDescent="0.3">
      <c r="A190" s="308">
        <v>155910</v>
      </c>
      <c r="B190" s="310" t="s">
        <v>707</v>
      </c>
      <c r="C190" s="311"/>
      <c r="D190" s="266">
        <v>4054.54</v>
      </c>
      <c r="E190" s="266"/>
      <c r="F190" s="266"/>
      <c r="G190" s="266"/>
      <c r="H190" s="331">
        <v>4375</v>
      </c>
    </row>
    <row r="191" spans="1:8" x14ac:dyDescent="0.3">
      <c r="A191" s="308">
        <v>155911</v>
      </c>
      <c r="B191" s="310" t="s">
        <v>523</v>
      </c>
      <c r="C191" s="311"/>
      <c r="D191" s="266">
        <v>10187.219999999999</v>
      </c>
      <c r="E191" s="266"/>
      <c r="F191" s="266"/>
      <c r="G191" s="266"/>
      <c r="H191" s="330">
        <v>0</v>
      </c>
    </row>
    <row r="192" spans="1:8" ht="15.6" x14ac:dyDescent="0.3">
      <c r="A192" s="287"/>
      <c r="B192" s="303" t="s">
        <v>524</v>
      </c>
      <c r="C192" s="295"/>
      <c r="D192" s="290"/>
      <c r="E192" s="290"/>
      <c r="F192" s="291">
        <f>SUM(D185:E191)</f>
        <v>16809.629999999997</v>
      </c>
      <c r="G192" s="290"/>
      <c r="H192" s="292">
        <f>SUM(H184:H191)</f>
        <v>7025</v>
      </c>
    </row>
    <row r="193" spans="1:8" x14ac:dyDescent="0.3">
      <c r="A193" s="263"/>
      <c r="B193" s="267"/>
      <c r="C193" s="267"/>
      <c r="D193" s="267"/>
      <c r="E193" s="267"/>
      <c r="F193" s="267"/>
      <c r="G193" s="267"/>
      <c r="H193" s="280"/>
    </row>
    <row r="194" spans="1:8" x14ac:dyDescent="0.3">
      <c r="A194" s="263"/>
      <c r="B194" s="264"/>
      <c r="C194" s="265"/>
      <c r="D194" s="266"/>
      <c r="E194" s="266"/>
      <c r="F194" s="266"/>
      <c r="G194" s="266"/>
      <c r="H194" s="265"/>
    </row>
    <row r="195" spans="1:8" x14ac:dyDescent="0.3">
      <c r="A195" s="263"/>
      <c r="B195" s="264"/>
      <c r="C195" s="265"/>
      <c r="D195" s="266"/>
      <c r="E195" s="266"/>
      <c r="F195" s="266"/>
      <c r="G195" s="266"/>
      <c r="H195" s="265"/>
    </row>
    <row r="196" spans="1:8" ht="17.399999999999999" x14ac:dyDescent="0.3">
      <c r="A196" s="268"/>
      <c r="B196" s="269" t="s">
        <v>692</v>
      </c>
      <c r="C196" s="270"/>
      <c r="D196" s="270"/>
      <c r="E196" s="270"/>
      <c r="F196" s="270"/>
      <c r="G196" s="270"/>
      <c r="H196" s="270"/>
    </row>
    <row r="197" spans="1:8" x14ac:dyDescent="0.3">
      <c r="A197" s="263"/>
      <c r="B197" s="267"/>
      <c r="C197" s="267"/>
      <c r="D197" s="267"/>
      <c r="E197" s="267"/>
      <c r="F197" s="267"/>
      <c r="G197" s="305"/>
      <c r="H197" s="312"/>
    </row>
    <row r="198" spans="1:8" x14ac:dyDescent="0.3">
      <c r="A198" s="263"/>
      <c r="B198" s="267"/>
      <c r="C198" s="267"/>
      <c r="D198" s="388" t="s">
        <v>385</v>
      </c>
      <c r="E198" s="388"/>
      <c r="F198" s="388"/>
      <c r="G198" s="272"/>
      <c r="H198" s="273" t="s">
        <v>663</v>
      </c>
    </row>
    <row r="199" spans="1:8" ht="15.6" x14ac:dyDescent="0.3">
      <c r="A199" s="287"/>
      <c r="B199" s="303" t="s">
        <v>525</v>
      </c>
      <c r="C199" s="295"/>
      <c r="D199" s="290"/>
      <c r="E199" s="290"/>
      <c r="F199" s="291"/>
      <c r="G199" s="290"/>
      <c r="H199" s="292"/>
    </row>
    <row r="200" spans="1:8" x14ac:dyDescent="0.3">
      <c r="A200" s="308"/>
      <c r="B200" s="296"/>
      <c r="C200" s="309"/>
      <c r="D200" s="266"/>
      <c r="E200" s="266"/>
      <c r="F200" s="266"/>
      <c r="G200" s="266"/>
      <c r="H200" s="331"/>
    </row>
    <row r="201" spans="1:8" x14ac:dyDescent="0.3">
      <c r="A201" s="308">
        <v>156000</v>
      </c>
      <c r="B201" s="296" t="s">
        <v>708</v>
      </c>
      <c r="C201" s="309"/>
      <c r="D201" s="266">
        <v>32219.35</v>
      </c>
      <c r="E201" s="266"/>
      <c r="F201" s="266"/>
      <c r="G201" s="266"/>
      <c r="H201" s="331">
        <v>32000</v>
      </c>
    </row>
    <row r="202" spans="1:8" x14ac:dyDescent="0.3">
      <c r="A202" s="308">
        <v>156001</v>
      </c>
      <c r="B202" s="296" t="s">
        <v>709</v>
      </c>
      <c r="C202" s="309"/>
      <c r="D202" s="266">
        <v>0</v>
      </c>
      <c r="E202" s="266"/>
      <c r="F202" s="266"/>
      <c r="G202" s="266"/>
      <c r="H202" s="331">
        <v>2000</v>
      </c>
    </row>
    <row r="203" spans="1:8" x14ac:dyDescent="0.3">
      <c r="A203" s="332">
        <v>156002</v>
      </c>
      <c r="B203" s="333" t="s">
        <v>527</v>
      </c>
      <c r="C203" s="334"/>
      <c r="D203" s="266">
        <v>49710.063188319938</v>
      </c>
      <c r="E203" s="266"/>
      <c r="F203" s="266"/>
      <c r="G203" s="266"/>
      <c r="H203" s="331">
        <v>46000</v>
      </c>
    </row>
    <row r="204" spans="1:8" x14ac:dyDescent="0.3">
      <c r="A204" s="332">
        <v>156003</v>
      </c>
      <c r="B204" s="333" t="s">
        <v>528</v>
      </c>
      <c r="C204" s="334"/>
      <c r="D204" s="266">
        <v>5545.1408519582455</v>
      </c>
      <c r="E204" s="266"/>
      <c r="F204" s="266"/>
      <c r="G204" s="266"/>
      <c r="H204" s="331">
        <v>5500</v>
      </c>
    </row>
    <row r="205" spans="1:8" x14ac:dyDescent="0.3">
      <c r="A205" s="332">
        <v>156006</v>
      </c>
      <c r="B205" s="333" t="s">
        <v>529</v>
      </c>
      <c r="C205" s="334"/>
      <c r="D205" s="266">
        <v>4494.5312100522196</v>
      </c>
      <c r="E205" s="266"/>
      <c r="F205" s="266"/>
      <c r="G205" s="266"/>
      <c r="H205" s="331">
        <v>4240</v>
      </c>
    </row>
    <row r="206" spans="1:8" x14ac:dyDescent="0.3">
      <c r="A206" s="332">
        <v>156007</v>
      </c>
      <c r="B206" s="333" t="s">
        <v>530</v>
      </c>
      <c r="C206" s="334"/>
      <c r="D206" s="266">
        <v>4494.5312100522196</v>
      </c>
      <c r="E206" s="266"/>
      <c r="F206" s="266"/>
      <c r="G206" s="266"/>
      <c r="H206" s="331">
        <v>4500</v>
      </c>
    </row>
    <row r="207" spans="1:8" x14ac:dyDescent="0.3">
      <c r="A207" s="332">
        <v>156008</v>
      </c>
      <c r="B207" s="333" t="s">
        <v>531</v>
      </c>
      <c r="C207" s="334"/>
      <c r="D207" s="266">
        <v>10666.117119953991</v>
      </c>
      <c r="E207" s="266"/>
      <c r="F207" s="266"/>
      <c r="G207" s="266"/>
      <c r="H207" s="331">
        <v>10600</v>
      </c>
    </row>
    <row r="208" spans="1:8" x14ac:dyDescent="0.3">
      <c r="A208" s="332">
        <v>156009</v>
      </c>
      <c r="B208" s="333" t="s">
        <v>532</v>
      </c>
      <c r="C208" s="334"/>
      <c r="D208" s="266">
        <v>9892.0918738695818</v>
      </c>
      <c r="E208" s="266"/>
      <c r="F208" s="266"/>
      <c r="G208" s="266"/>
      <c r="H208" s="331">
        <v>10000</v>
      </c>
    </row>
    <row r="209" spans="1:8" x14ac:dyDescent="0.3">
      <c r="A209" s="332">
        <v>156010</v>
      </c>
      <c r="B209" s="333" t="s">
        <v>533</v>
      </c>
      <c r="C209" s="334"/>
      <c r="D209" s="266">
        <v>7191.2499360835509</v>
      </c>
      <c r="E209" s="266"/>
      <c r="F209" s="266"/>
      <c r="G209" s="266"/>
      <c r="H209" s="331">
        <v>9540</v>
      </c>
    </row>
    <row r="210" spans="1:8" x14ac:dyDescent="0.3">
      <c r="A210" s="332">
        <v>156011</v>
      </c>
      <c r="B210" s="333" t="s">
        <v>534</v>
      </c>
      <c r="C210" s="334"/>
      <c r="D210" s="266">
        <v>5393.4374520626634</v>
      </c>
      <c r="E210" s="266"/>
      <c r="F210" s="266"/>
      <c r="G210" s="266"/>
      <c r="H210" s="331">
        <v>9000</v>
      </c>
    </row>
    <row r="211" spans="1:8" x14ac:dyDescent="0.3">
      <c r="A211" s="332">
        <v>156012</v>
      </c>
      <c r="B211" s="333" t="s">
        <v>535</v>
      </c>
      <c r="C211" s="334"/>
      <c r="D211" s="266">
        <v>6425.4711135085417</v>
      </c>
      <c r="E211" s="266"/>
      <c r="F211" s="266"/>
      <c r="G211" s="266"/>
      <c r="H211" s="331">
        <v>6360</v>
      </c>
    </row>
    <row r="212" spans="1:8" x14ac:dyDescent="0.3">
      <c r="A212" s="332">
        <v>156013</v>
      </c>
      <c r="B212" s="333" t="s">
        <v>536</v>
      </c>
      <c r="C212" s="334"/>
      <c r="D212" s="266">
        <v>2507.335626264929</v>
      </c>
      <c r="E212" s="266"/>
      <c r="F212" s="266"/>
      <c r="G212" s="266"/>
      <c r="H212" s="331">
        <v>2500</v>
      </c>
    </row>
    <row r="213" spans="1:8" x14ac:dyDescent="0.3">
      <c r="A213" s="332">
        <v>156016</v>
      </c>
      <c r="B213" s="333" t="s">
        <v>537</v>
      </c>
      <c r="C213" s="334"/>
      <c r="D213" s="266">
        <v>19130.800403547553</v>
      </c>
      <c r="E213" s="266"/>
      <c r="F213" s="266"/>
      <c r="G213" s="266"/>
      <c r="H213" s="331">
        <v>18360</v>
      </c>
    </row>
    <row r="214" spans="1:8" x14ac:dyDescent="0.3">
      <c r="A214" s="332">
        <v>156017</v>
      </c>
      <c r="B214" s="333" t="s">
        <v>538</v>
      </c>
      <c r="C214" s="334"/>
      <c r="D214" s="266">
        <v>47242.516941215552</v>
      </c>
      <c r="E214" s="266"/>
      <c r="F214" s="266"/>
      <c r="G214" s="266"/>
      <c r="H214" s="331">
        <v>43000</v>
      </c>
    </row>
    <row r="215" spans="1:8" x14ac:dyDescent="0.3">
      <c r="A215" s="332">
        <v>156018</v>
      </c>
      <c r="B215" s="333" t="s">
        <v>539</v>
      </c>
      <c r="C215" s="334"/>
      <c r="D215" s="266">
        <v>41752.288057938866</v>
      </c>
      <c r="E215" s="266"/>
      <c r="F215" s="266"/>
      <c r="G215" s="266"/>
      <c r="H215" s="331">
        <v>40850</v>
      </c>
    </row>
    <row r="216" spans="1:8" x14ac:dyDescent="0.3">
      <c r="A216" s="332">
        <v>156019</v>
      </c>
      <c r="B216" s="333" t="s">
        <v>710</v>
      </c>
      <c r="C216" s="334"/>
      <c r="D216" s="266">
        <v>0</v>
      </c>
      <c r="E216" s="266"/>
      <c r="F216" s="266"/>
      <c r="G216" s="266"/>
      <c r="H216" s="331">
        <v>0</v>
      </c>
    </row>
    <row r="217" spans="1:8" x14ac:dyDescent="0.3">
      <c r="A217" s="332">
        <v>156021</v>
      </c>
      <c r="B217" s="333" t="s">
        <v>540</v>
      </c>
      <c r="C217" s="334"/>
      <c r="D217" s="266">
        <v>0</v>
      </c>
      <c r="E217" s="266"/>
      <c r="F217" s="266"/>
      <c r="G217" s="266"/>
      <c r="H217" s="331">
        <v>100</v>
      </c>
    </row>
    <row r="218" spans="1:8" x14ac:dyDescent="0.3">
      <c r="A218" s="332">
        <v>156022</v>
      </c>
      <c r="B218" s="333" t="s">
        <v>711</v>
      </c>
      <c r="C218" s="334"/>
      <c r="D218" s="266">
        <v>0</v>
      </c>
      <c r="E218" s="266"/>
      <c r="F218" s="266"/>
      <c r="G218" s="266"/>
      <c r="H218" s="331">
        <v>0</v>
      </c>
    </row>
    <row r="219" spans="1:8" x14ac:dyDescent="0.3">
      <c r="A219" s="332">
        <v>156023</v>
      </c>
      <c r="B219" s="333" t="s">
        <v>541</v>
      </c>
      <c r="C219" s="334"/>
      <c r="D219" s="266">
        <v>0</v>
      </c>
      <c r="E219" s="266"/>
      <c r="F219" s="266"/>
      <c r="G219" s="266"/>
      <c r="H219" s="331">
        <v>0</v>
      </c>
    </row>
    <row r="220" spans="1:8" x14ac:dyDescent="0.3">
      <c r="A220" s="332">
        <v>156026</v>
      </c>
      <c r="B220" s="333" t="s">
        <v>542</v>
      </c>
      <c r="C220" s="334"/>
      <c r="D220" s="266">
        <v>0</v>
      </c>
      <c r="E220" s="266"/>
      <c r="F220" s="266"/>
      <c r="G220" s="266"/>
      <c r="H220" s="331">
        <v>1008</v>
      </c>
    </row>
    <row r="221" spans="1:8" x14ac:dyDescent="0.3">
      <c r="A221" s="332">
        <v>156030</v>
      </c>
      <c r="B221" s="333" t="s">
        <v>712</v>
      </c>
      <c r="C221" s="334"/>
      <c r="D221" s="266">
        <v>0</v>
      </c>
      <c r="E221" s="266"/>
      <c r="F221" s="266"/>
      <c r="G221" s="266"/>
      <c r="H221" s="331">
        <v>0</v>
      </c>
    </row>
    <row r="222" spans="1:8" x14ac:dyDescent="0.3">
      <c r="A222" s="332">
        <v>156031</v>
      </c>
      <c r="B222" s="333" t="s">
        <v>713</v>
      </c>
      <c r="C222" s="334"/>
      <c r="D222" s="266">
        <v>0</v>
      </c>
      <c r="E222" s="266"/>
      <c r="F222" s="266"/>
      <c r="G222" s="266"/>
      <c r="H222" s="331">
        <v>0</v>
      </c>
    </row>
    <row r="223" spans="1:8" x14ac:dyDescent="0.3">
      <c r="A223" s="332">
        <v>156032</v>
      </c>
      <c r="B223" s="333" t="s">
        <v>543</v>
      </c>
      <c r="C223" s="334"/>
      <c r="D223" s="266">
        <v>0</v>
      </c>
      <c r="E223" s="266"/>
      <c r="F223" s="266"/>
      <c r="G223" s="266"/>
      <c r="H223" s="331">
        <v>0</v>
      </c>
    </row>
    <row r="224" spans="1:8" x14ac:dyDescent="0.3">
      <c r="A224" s="332">
        <v>156033</v>
      </c>
      <c r="B224" s="333" t="s">
        <v>544</v>
      </c>
      <c r="C224" s="334"/>
      <c r="D224" s="266">
        <v>2269.8108357490732</v>
      </c>
      <c r="E224" s="266"/>
      <c r="F224" s="266"/>
      <c r="G224" s="266"/>
      <c r="H224" s="331">
        <v>2200</v>
      </c>
    </row>
    <row r="225" spans="1:8" x14ac:dyDescent="0.3">
      <c r="A225" s="332">
        <v>156034</v>
      </c>
      <c r="B225" s="333" t="s">
        <v>545</v>
      </c>
      <c r="C225" s="334"/>
      <c r="D225" s="266">
        <v>4516.7700000000004</v>
      </c>
      <c r="E225" s="266"/>
      <c r="F225" s="266"/>
      <c r="G225" s="266"/>
      <c r="H225" s="331">
        <v>4320</v>
      </c>
    </row>
    <row r="226" spans="1:8" x14ac:dyDescent="0.3">
      <c r="A226" s="332">
        <v>156035</v>
      </c>
      <c r="B226" s="333" t="s">
        <v>546</v>
      </c>
      <c r="C226" s="334"/>
      <c r="D226" s="266">
        <v>1109.0763760211739</v>
      </c>
      <c r="E226" s="266"/>
      <c r="F226" s="266"/>
      <c r="G226" s="266"/>
      <c r="H226" s="331">
        <v>1100</v>
      </c>
    </row>
    <row r="227" spans="1:8" x14ac:dyDescent="0.3">
      <c r="A227" s="308">
        <v>156041</v>
      </c>
      <c r="B227" s="296" t="s">
        <v>549</v>
      </c>
      <c r="C227" s="309"/>
      <c r="D227" s="266">
        <v>944.62</v>
      </c>
      <c r="E227" s="266"/>
      <c r="F227" s="266"/>
      <c r="G227" s="266"/>
      <c r="H227" s="330">
        <v>1300</v>
      </c>
    </row>
    <row r="228" spans="1:8" ht="15.6" x14ac:dyDescent="0.3">
      <c r="A228" s="287"/>
      <c r="B228" s="303" t="s">
        <v>553</v>
      </c>
      <c r="C228" s="295"/>
      <c r="D228" s="290"/>
      <c r="E228" s="290"/>
      <c r="F228" s="291">
        <f>SUM(D201:E227)</f>
        <v>255505.20219659808</v>
      </c>
      <c r="G228" s="290"/>
      <c r="H228" s="292">
        <f>SUM(H199:H227)</f>
        <v>254478</v>
      </c>
    </row>
    <row r="229" spans="1:8" x14ac:dyDescent="0.3">
      <c r="A229" s="308"/>
      <c r="B229" s="296"/>
      <c r="C229" s="309"/>
      <c r="D229" s="266"/>
      <c r="E229" s="266"/>
      <c r="F229" s="266"/>
      <c r="G229" s="266"/>
      <c r="H229" s="335"/>
    </row>
    <row r="230" spans="1:8" ht="15.6" x14ac:dyDescent="0.3">
      <c r="A230" s="287"/>
      <c r="B230" s="303" t="s">
        <v>554</v>
      </c>
      <c r="C230" s="295"/>
      <c r="D230" s="290"/>
      <c r="E230" s="290"/>
      <c r="F230" s="291"/>
      <c r="G230" s="290"/>
      <c r="H230" s="292"/>
    </row>
    <row r="231" spans="1:8" ht="15.6" x14ac:dyDescent="0.3">
      <c r="A231" s="336"/>
      <c r="B231" s="337"/>
      <c r="C231" s="338"/>
      <c r="D231" s="314"/>
      <c r="E231" s="314"/>
      <c r="F231" s="314"/>
      <c r="G231" s="314"/>
      <c r="H231" s="339"/>
    </row>
    <row r="232" spans="1:8" x14ac:dyDescent="0.3">
      <c r="A232" s="308">
        <v>156200</v>
      </c>
      <c r="B232" s="296" t="s">
        <v>555</v>
      </c>
      <c r="C232" s="309"/>
      <c r="D232" s="314">
        <f>[1]Staff!H20</f>
        <v>53669.270000000004</v>
      </c>
      <c r="E232" s="266"/>
      <c r="F232" s="314"/>
      <c r="G232" s="266"/>
      <c r="H232" s="331">
        <v>50000</v>
      </c>
    </row>
    <row r="233" spans="1:8" x14ac:dyDescent="0.3">
      <c r="A233" s="308">
        <v>156201</v>
      </c>
      <c r="B233" s="296" t="s">
        <v>556</v>
      </c>
      <c r="C233" s="309"/>
      <c r="D233" s="314">
        <f>[1]Staff!H24</f>
        <v>5019.22</v>
      </c>
      <c r="E233" s="266"/>
      <c r="F233" s="266"/>
      <c r="G233" s="266"/>
      <c r="H233" s="330">
        <v>7000</v>
      </c>
    </row>
    <row r="234" spans="1:8" ht="15.6" x14ac:dyDescent="0.3">
      <c r="A234" s="287"/>
      <c r="B234" s="303" t="s">
        <v>557</v>
      </c>
      <c r="C234" s="295"/>
      <c r="D234" s="290"/>
      <c r="E234" s="290"/>
      <c r="F234" s="291">
        <f>SUM(D232:E233)</f>
        <v>58688.490000000005</v>
      </c>
      <c r="G234" s="290"/>
      <c r="H234" s="292">
        <f>SUM(H232:H233)</f>
        <v>57000</v>
      </c>
    </row>
    <row r="235" spans="1:8" x14ac:dyDescent="0.3">
      <c r="A235" s="308"/>
      <c r="B235" s="296"/>
      <c r="C235" s="309"/>
      <c r="D235" s="266"/>
      <c r="E235" s="266"/>
      <c r="F235" s="266"/>
      <c r="G235" s="266"/>
      <c r="H235" s="335"/>
    </row>
    <row r="236" spans="1:8" x14ac:dyDescent="0.3">
      <c r="A236" s="263"/>
      <c r="B236" s="264"/>
      <c r="C236" s="265"/>
      <c r="D236" s="266"/>
      <c r="E236" s="266"/>
      <c r="F236" s="266"/>
      <c r="G236" s="266"/>
      <c r="H236" s="265"/>
    </row>
    <row r="237" spans="1:8" x14ac:dyDescent="0.3">
      <c r="A237" s="263"/>
      <c r="B237" s="264"/>
      <c r="C237" s="265"/>
      <c r="D237" s="266"/>
      <c r="E237" s="266"/>
      <c r="F237" s="266"/>
      <c r="G237" s="266"/>
      <c r="H237" s="265"/>
    </row>
    <row r="238" spans="1:8" ht="17.399999999999999" x14ac:dyDescent="0.3">
      <c r="A238" s="268"/>
      <c r="B238" s="269" t="s">
        <v>692</v>
      </c>
      <c r="C238" s="270"/>
      <c r="D238" s="270"/>
      <c r="E238" s="270"/>
      <c r="F238" s="270"/>
      <c r="G238" s="270"/>
      <c r="H238" s="270"/>
    </row>
    <row r="239" spans="1:8" x14ac:dyDescent="0.3">
      <c r="A239" s="263"/>
      <c r="B239" s="267"/>
      <c r="C239" s="267"/>
      <c r="D239" s="267"/>
      <c r="E239" s="267"/>
      <c r="F239" s="267"/>
      <c r="G239" s="305"/>
      <c r="H239" s="312"/>
    </row>
    <row r="240" spans="1:8" x14ac:dyDescent="0.3">
      <c r="A240" s="263"/>
      <c r="B240" s="267"/>
      <c r="C240" s="267"/>
      <c r="D240" s="388" t="s">
        <v>385</v>
      </c>
      <c r="E240" s="388"/>
      <c r="F240" s="388"/>
      <c r="G240" s="272"/>
      <c r="H240" s="273" t="s">
        <v>663</v>
      </c>
    </row>
    <row r="241" spans="1:8" ht="15.6" x14ac:dyDescent="0.3">
      <c r="A241" s="287"/>
      <c r="B241" s="303" t="s">
        <v>558</v>
      </c>
      <c r="C241" s="295"/>
      <c r="D241" s="290"/>
      <c r="E241" s="290"/>
      <c r="F241" s="291"/>
      <c r="G241" s="290"/>
      <c r="H241" s="292"/>
    </row>
    <row r="242" spans="1:8" ht="15.6" x14ac:dyDescent="0.3">
      <c r="A242" s="336"/>
      <c r="B242" s="337"/>
      <c r="C242" s="338"/>
      <c r="D242" s="314"/>
      <c r="E242" s="314"/>
      <c r="F242" s="314"/>
      <c r="G242" s="314"/>
      <c r="H242" s="339"/>
    </row>
    <row r="243" spans="1:8" x14ac:dyDescent="0.3">
      <c r="A243" s="308">
        <v>156300</v>
      </c>
      <c r="B243" s="296" t="s">
        <v>559</v>
      </c>
      <c r="C243" s="309"/>
      <c r="D243" s="389">
        <f>[1]Speakers!D85</f>
        <v>78301.459999999992</v>
      </c>
      <c r="E243" s="266"/>
      <c r="F243" s="266"/>
      <c r="G243" s="266"/>
      <c r="H243" s="331">
        <v>3750</v>
      </c>
    </row>
    <row r="244" spans="1:8" x14ac:dyDescent="0.3">
      <c r="A244" s="308">
        <v>156301</v>
      </c>
      <c r="B244" s="310" t="s">
        <v>560</v>
      </c>
      <c r="C244" s="311"/>
      <c r="D244" s="389"/>
      <c r="E244" s="266"/>
      <c r="F244" s="266"/>
      <c r="G244" s="266"/>
      <c r="H244" s="331">
        <v>52500</v>
      </c>
    </row>
    <row r="245" spans="1:8" x14ac:dyDescent="0.3">
      <c r="A245" s="308">
        <v>156302</v>
      </c>
      <c r="B245" s="310" t="s">
        <v>561</v>
      </c>
      <c r="C245" s="311"/>
      <c r="D245" s="389"/>
      <c r="E245" s="266"/>
      <c r="F245" s="266"/>
      <c r="G245" s="266"/>
      <c r="H245" s="331">
        <v>0</v>
      </c>
    </row>
    <row r="246" spans="1:8" x14ac:dyDescent="0.3">
      <c r="A246" s="308">
        <v>156303</v>
      </c>
      <c r="B246" s="310" t="s">
        <v>562</v>
      </c>
      <c r="C246" s="311"/>
      <c r="D246" s="389"/>
      <c r="E246" s="266"/>
      <c r="F246" s="266"/>
      <c r="G246" s="266"/>
      <c r="H246" s="331">
        <v>66000</v>
      </c>
    </row>
    <row r="247" spans="1:8" x14ac:dyDescent="0.3">
      <c r="A247" s="308">
        <v>156304</v>
      </c>
      <c r="B247" s="310" t="s">
        <v>563</v>
      </c>
      <c r="C247" s="311"/>
      <c r="D247" s="340">
        <f>[1]Speakers!F85+[1]Speakers!D95</f>
        <v>46310</v>
      </c>
      <c r="E247" s="266"/>
      <c r="F247" s="266"/>
      <c r="G247" s="266"/>
      <c r="H247" s="331">
        <v>60200</v>
      </c>
    </row>
    <row r="248" spans="1:8" x14ac:dyDescent="0.3">
      <c r="A248" s="308" t="s">
        <v>714</v>
      </c>
      <c r="B248" s="296" t="s">
        <v>715</v>
      </c>
      <c r="C248" s="309"/>
      <c r="D248" s="266">
        <v>1289.6199999999999</v>
      </c>
      <c r="E248" s="266"/>
      <c r="F248" s="266"/>
      <c r="G248" s="266"/>
      <c r="H248" s="330">
        <v>0</v>
      </c>
    </row>
    <row r="249" spans="1:8" ht="15.6" x14ac:dyDescent="0.3">
      <c r="A249" s="287"/>
      <c r="B249" s="303" t="s">
        <v>564</v>
      </c>
      <c r="C249" s="295"/>
      <c r="D249" s="290"/>
      <c r="E249" s="290"/>
      <c r="F249" s="291">
        <f>SUM(D243:E248)</f>
        <v>125901.07999999999</v>
      </c>
      <c r="G249" s="290"/>
      <c r="H249" s="292">
        <f>SUM(H243:H248)</f>
        <v>182450</v>
      </c>
    </row>
    <row r="250" spans="1:8" x14ac:dyDescent="0.3">
      <c r="A250" s="263"/>
      <c r="B250" s="267"/>
      <c r="C250" s="267"/>
      <c r="D250" s="267"/>
      <c r="E250" s="267"/>
      <c r="F250" s="267"/>
      <c r="G250" s="267"/>
      <c r="H250" s="280"/>
    </row>
    <row r="251" spans="1:8" ht="15.6" x14ac:dyDescent="0.3">
      <c r="A251" s="287"/>
      <c r="B251" s="303" t="s">
        <v>565</v>
      </c>
      <c r="C251" s="295"/>
      <c r="D251" s="290"/>
      <c r="E251" s="290"/>
      <c r="F251" s="291"/>
      <c r="G251" s="290"/>
      <c r="H251" s="292"/>
    </row>
    <row r="252" spans="1:8" ht="15.6" x14ac:dyDescent="0.3">
      <c r="A252" s="336"/>
      <c r="B252" s="337"/>
      <c r="C252" s="338"/>
      <c r="D252" s="314"/>
      <c r="E252" s="314"/>
      <c r="F252" s="314"/>
      <c r="G252" s="314"/>
      <c r="H252" s="339"/>
    </row>
    <row r="253" spans="1:8" x14ac:dyDescent="0.3">
      <c r="A253" s="308">
        <v>156500</v>
      </c>
      <c r="B253" s="341" t="s">
        <v>566</v>
      </c>
      <c r="C253" s="342"/>
      <c r="D253" s="314">
        <f>[1]Bursaries!E70</f>
        <v>68970.31</v>
      </c>
      <c r="E253" s="314"/>
      <c r="F253" s="314"/>
      <c r="G253" s="314"/>
      <c r="H253" s="331">
        <v>79700</v>
      </c>
    </row>
    <row r="254" spans="1:8" ht="15.6" x14ac:dyDescent="0.3">
      <c r="A254" s="287"/>
      <c r="B254" s="303" t="s">
        <v>567</v>
      </c>
      <c r="C254" s="295"/>
      <c r="D254" s="290"/>
      <c r="E254" s="290"/>
      <c r="F254" s="291">
        <f>SUM(D253:E253)</f>
        <v>68970.31</v>
      </c>
      <c r="G254" s="290"/>
      <c r="H254" s="292">
        <f>SUM(H253:H253)</f>
        <v>79700</v>
      </c>
    </row>
    <row r="255" spans="1:8" x14ac:dyDescent="0.3">
      <c r="A255" s="263"/>
      <c r="B255" s="267"/>
      <c r="C255" s="267"/>
      <c r="D255" s="267"/>
      <c r="E255" s="267"/>
      <c r="F255" s="267"/>
      <c r="G255" s="267"/>
      <c r="H255" s="280"/>
    </row>
    <row r="256" spans="1:8" ht="15.6" x14ac:dyDescent="0.3">
      <c r="A256" s="287"/>
      <c r="B256" s="303" t="s">
        <v>568</v>
      </c>
      <c r="C256" s="295"/>
      <c r="D256" s="290"/>
      <c r="E256" s="290"/>
      <c r="F256" s="291"/>
      <c r="G256" s="290"/>
      <c r="H256" s="292"/>
    </row>
    <row r="257" spans="1:8" x14ac:dyDescent="0.3">
      <c r="A257" s="308"/>
      <c r="B257" s="341"/>
      <c r="C257" s="342"/>
      <c r="D257" s="314"/>
      <c r="E257" s="314"/>
      <c r="F257" s="314"/>
      <c r="G257" s="314"/>
      <c r="H257" s="331"/>
    </row>
    <row r="258" spans="1:8" x14ac:dyDescent="0.3">
      <c r="A258" s="308">
        <v>156601</v>
      </c>
      <c r="B258" s="341" t="s">
        <v>569</v>
      </c>
      <c r="C258" s="342"/>
      <c r="D258" s="314">
        <v>1426</v>
      </c>
      <c r="E258" s="314"/>
      <c r="F258" s="314"/>
      <c r="G258" s="314"/>
      <c r="H258" s="331">
        <v>2000</v>
      </c>
    </row>
    <row r="259" spans="1:8" ht="15.6" x14ac:dyDescent="0.3">
      <c r="A259" s="287"/>
      <c r="B259" s="303" t="s">
        <v>570</v>
      </c>
      <c r="C259" s="295"/>
      <c r="D259" s="290"/>
      <c r="E259" s="290"/>
      <c r="F259" s="291">
        <f>SUM(D258:E258)</f>
        <v>1426</v>
      </c>
      <c r="G259" s="290"/>
      <c r="H259" s="292">
        <f>SUM(H258:H258)</f>
        <v>2000</v>
      </c>
    </row>
    <row r="260" spans="1:8" x14ac:dyDescent="0.3">
      <c r="A260" s="263"/>
      <c r="B260" s="267"/>
      <c r="C260" s="267"/>
      <c r="D260" s="267"/>
      <c r="E260" s="267"/>
      <c r="F260" s="267"/>
      <c r="G260" s="267"/>
      <c r="H260" s="280"/>
    </row>
    <row r="261" spans="1:8" ht="15.6" x14ac:dyDescent="0.3">
      <c r="A261" s="287"/>
      <c r="B261" s="303" t="s">
        <v>571</v>
      </c>
      <c r="C261" s="295"/>
      <c r="D261" s="290"/>
      <c r="E261" s="290"/>
      <c r="F261" s="291"/>
      <c r="G261" s="290"/>
      <c r="H261" s="292"/>
    </row>
    <row r="262" spans="1:8" x14ac:dyDescent="0.3">
      <c r="A262" s="343"/>
      <c r="B262" s="310"/>
      <c r="C262" s="344"/>
      <c r="D262" s="314"/>
      <c r="E262" s="314"/>
      <c r="F262" s="266"/>
      <c r="G262" s="266"/>
      <c r="H262" s="331"/>
    </row>
    <row r="263" spans="1:8" x14ac:dyDescent="0.3">
      <c r="A263" s="343">
        <v>156700</v>
      </c>
      <c r="B263" s="310" t="s">
        <v>572</v>
      </c>
      <c r="C263" s="344">
        <v>1500</v>
      </c>
      <c r="D263" s="314">
        <v>10500</v>
      </c>
      <c r="E263" s="314"/>
      <c r="F263" s="266"/>
      <c r="G263" s="266"/>
      <c r="H263" s="331">
        <v>10528</v>
      </c>
    </row>
    <row r="264" spans="1:8" x14ac:dyDescent="0.3">
      <c r="A264" s="343">
        <v>156701</v>
      </c>
      <c r="B264" s="310" t="s">
        <v>573</v>
      </c>
      <c r="C264" s="311"/>
      <c r="D264" s="314">
        <v>250.61</v>
      </c>
      <c r="E264" s="266"/>
      <c r="F264" s="266"/>
      <c r="G264" s="266"/>
      <c r="H264" s="331">
        <v>250</v>
      </c>
    </row>
    <row r="265" spans="1:8" x14ac:dyDescent="0.3">
      <c r="A265" s="343">
        <v>156702</v>
      </c>
      <c r="B265" s="310" t="s">
        <v>574</v>
      </c>
      <c r="C265" s="311"/>
      <c r="D265" s="314">
        <v>21561.26</v>
      </c>
      <c r="E265" s="266"/>
      <c r="F265" s="266"/>
      <c r="G265" s="266"/>
      <c r="H265" s="331">
        <v>12713</v>
      </c>
    </row>
    <row r="266" spans="1:8" x14ac:dyDescent="0.3">
      <c r="A266" s="343">
        <v>156703</v>
      </c>
      <c r="B266" s="310" t="s">
        <v>716</v>
      </c>
      <c r="C266" s="311"/>
      <c r="D266" s="314">
        <v>0</v>
      </c>
      <c r="E266" s="266"/>
      <c r="F266" s="266"/>
      <c r="G266" s="266"/>
      <c r="H266" s="331">
        <v>0</v>
      </c>
    </row>
    <row r="267" spans="1:8" x14ac:dyDescent="0.3">
      <c r="A267" s="343">
        <v>156704</v>
      </c>
      <c r="B267" s="310" t="s">
        <v>575</v>
      </c>
      <c r="C267" s="311"/>
      <c r="D267" s="314">
        <f>'[1]Site meetings'!E81</f>
        <v>17632.439999999999</v>
      </c>
      <c r="E267" s="266"/>
      <c r="F267" s="266"/>
      <c r="G267" s="266"/>
      <c r="H267" s="331">
        <v>20000</v>
      </c>
    </row>
    <row r="268" spans="1:8" x14ac:dyDescent="0.3">
      <c r="A268" s="343">
        <v>156711</v>
      </c>
      <c r="B268" s="267" t="s">
        <v>576</v>
      </c>
      <c r="C268" s="311"/>
      <c r="D268" s="314">
        <v>3450.94</v>
      </c>
      <c r="E268" s="266"/>
      <c r="F268" s="266"/>
      <c r="G268" s="266"/>
      <c r="H268" s="330">
        <v>3000</v>
      </c>
    </row>
    <row r="269" spans="1:8" ht="16.2" thickBot="1" x14ac:dyDescent="0.35">
      <c r="A269" s="287"/>
      <c r="B269" s="303" t="s">
        <v>580</v>
      </c>
      <c r="C269" s="295"/>
      <c r="D269" s="290"/>
      <c r="E269" s="290"/>
      <c r="F269" s="345">
        <f>SUM(D263:E268)</f>
        <v>53395.25</v>
      </c>
      <c r="G269" s="346"/>
      <c r="H269" s="347">
        <f>SUM(H263:H268)</f>
        <v>46491</v>
      </c>
    </row>
    <row r="270" spans="1:8" ht="18" thickBot="1" x14ac:dyDescent="0.35">
      <c r="A270" s="268"/>
      <c r="B270" s="269" t="s">
        <v>581</v>
      </c>
      <c r="C270" s="270"/>
      <c r="D270" s="348"/>
      <c r="E270" s="348"/>
      <c r="F270" s="349">
        <f>F79+F92+F105+F111+F171+F176+F182+F192+F228+F234+F249+F254+F259+F269</f>
        <v>1105389.2142300778</v>
      </c>
      <c r="G270" s="348"/>
      <c r="H270" s="350">
        <f>H79+H92+H105+H111+H171+H176+H182+H192+H228+H234+H249+H254+H259+H269</f>
        <v>1152374</v>
      </c>
    </row>
    <row r="271" spans="1:8" x14ac:dyDescent="0.3">
      <c r="A271" s="304"/>
      <c r="B271" s="351"/>
      <c r="C271" s="306"/>
      <c r="D271" s="266"/>
      <c r="E271" s="266"/>
      <c r="F271" s="266"/>
      <c r="G271" s="266"/>
      <c r="H271" s="284"/>
    </row>
    <row r="272" spans="1:8" ht="18" thickBot="1" x14ac:dyDescent="0.35">
      <c r="A272" s="352"/>
      <c r="B272" s="353" t="s">
        <v>717</v>
      </c>
      <c r="C272" s="354"/>
      <c r="D272" s="355"/>
      <c r="E272" s="355"/>
      <c r="F272" s="356">
        <f>F59-F270</f>
        <v>-45011.714230077807</v>
      </c>
      <c r="G272" s="355"/>
      <c r="H272" s="357">
        <f>H59-H270</f>
        <v>-117304</v>
      </c>
    </row>
    <row r="273" spans="1:8" ht="15" thickTop="1" x14ac:dyDescent="0.3">
      <c r="A273" s="263"/>
      <c r="B273" s="267"/>
      <c r="C273" s="267"/>
      <c r="D273" s="267"/>
      <c r="E273" s="267"/>
      <c r="F273" s="267"/>
      <c r="G273" s="267"/>
      <c r="H273" s="280"/>
    </row>
  </sheetData>
  <mergeCells count="9">
    <mergeCell ref="D198:F198"/>
    <mergeCell ref="D240:F240"/>
    <mergeCell ref="D243:D246"/>
    <mergeCell ref="B6:H6"/>
    <mergeCell ref="D9:F9"/>
    <mergeCell ref="D63:F63"/>
    <mergeCell ref="D84:F84"/>
    <mergeCell ref="D117:F117"/>
    <mergeCell ref="D161:F1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156"/>
  <sheetViews>
    <sheetView topLeftCell="A109" workbookViewId="0">
      <selection activeCell="B164" sqref="B164"/>
    </sheetView>
  </sheetViews>
  <sheetFormatPr defaultRowHeight="14.4" x14ac:dyDescent="0.3"/>
  <cols>
    <col min="1" max="1" width="28.44140625" customWidth="1"/>
    <col min="2" max="2" width="40.21875" customWidth="1"/>
    <col min="3" max="3" width="32.5546875" customWidth="1"/>
    <col min="4" max="4" width="3.6640625" customWidth="1"/>
    <col min="5" max="5" width="25.77734375" bestFit="1" customWidth="1"/>
  </cols>
  <sheetData>
    <row r="9" spans="1:6" x14ac:dyDescent="0.3">
      <c r="A9" s="358" t="s">
        <v>583</v>
      </c>
    </row>
    <row r="11" spans="1:6" x14ac:dyDescent="0.3">
      <c r="A11" s="7" t="s">
        <v>89</v>
      </c>
      <c r="B11" s="8"/>
      <c r="C11" s="9"/>
    </row>
    <row r="12" spans="1:6" x14ac:dyDescent="0.3">
      <c r="A12" s="10" t="s">
        <v>131</v>
      </c>
      <c r="B12" s="11" t="s">
        <v>634</v>
      </c>
      <c r="C12" s="12"/>
    </row>
    <row r="13" spans="1:6" x14ac:dyDescent="0.3">
      <c r="A13" s="10" t="s">
        <v>133</v>
      </c>
      <c r="B13" s="11" t="s">
        <v>635</v>
      </c>
      <c r="C13" s="12"/>
    </row>
    <row r="14" spans="1:6" x14ac:dyDescent="0.3">
      <c r="A14" s="21" t="s">
        <v>135</v>
      </c>
      <c r="B14" s="22" t="s">
        <v>636</v>
      </c>
      <c r="C14" s="25"/>
    </row>
    <row r="16" spans="1:6" x14ac:dyDescent="0.3">
      <c r="A16" s="7" t="s">
        <v>78</v>
      </c>
      <c r="B16" s="8"/>
      <c r="C16" s="8"/>
      <c r="D16" s="230" t="s">
        <v>149</v>
      </c>
      <c r="E16" s="230" t="s">
        <v>137</v>
      </c>
      <c r="F16" s="231" t="s">
        <v>148</v>
      </c>
    </row>
    <row r="17" spans="1:6" x14ac:dyDescent="0.3">
      <c r="A17" s="10" t="s">
        <v>3</v>
      </c>
      <c r="B17" s="11"/>
      <c r="C17" s="11">
        <f>282+102+20</f>
        <v>404</v>
      </c>
      <c r="D17" s="232">
        <v>1</v>
      </c>
      <c r="E17" s="76" t="s">
        <v>141</v>
      </c>
      <c r="F17" s="77">
        <v>676</v>
      </c>
    </row>
    <row r="18" spans="1:6" x14ac:dyDescent="0.3">
      <c r="A18" s="10" t="s">
        <v>4</v>
      </c>
      <c r="B18" s="11"/>
      <c r="C18" s="11">
        <f>219+146+39</f>
        <v>404</v>
      </c>
      <c r="D18" s="232">
        <v>2</v>
      </c>
      <c r="E18" s="76" t="s">
        <v>140</v>
      </c>
      <c r="F18" s="77">
        <v>378</v>
      </c>
    </row>
    <row r="19" spans="1:6" x14ac:dyDescent="0.3">
      <c r="A19" s="10" t="s">
        <v>5</v>
      </c>
      <c r="B19" s="11"/>
      <c r="C19" s="11">
        <f>114+49+14</f>
        <v>177</v>
      </c>
      <c r="D19" s="232">
        <v>3</v>
      </c>
      <c r="E19" s="76" t="s">
        <v>139</v>
      </c>
      <c r="F19" s="77">
        <v>190</v>
      </c>
    </row>
    <row r="20" spans="1:6" x14ac:dyDescent="0.3">
      <c r="A20" s="10" t="s">
        <v>6</v>
      </c>
      <c r="B20" s="11"/>
      <c r="C20" s="11">
        <f>117+31+2</f>
        <v>150</v>
      </c>
      <c r="D20" s="232">
        <v>4</v>
      </c>
      <c r="E20" s="76" t="s">
        <v>144</v>
      </c>
      <c r="F20" s="77">
        <v>73</v>
      </c>
    </row>
    <row r="21" spans="1:6" x14ac:dyDescent="0.3">
      <c r="A21" s="10" t="s">
        <v>7</v>
      </c>
      <c r="B21" s="11"/>
      <c r="C21" s="11">
        <f>79+13+3</f>
        <v>95</v>
      </c>
      <c r="D21" s="232">
        <v>5</v>
      </c>
      <c r="E21" s="76" t="s">
        <v>142</v>
      </c>
      <c r="F21" s="77">
        <v>64</v>
      </c>
    </row>
    <row r="22" spans="1:6" x14ac:dyDescent="0.3">
      <c r="A22" s="10" t="s">
        <v>1</v>
      </c>
      <c r="B22" s="11"/>
      <c r="C22" s="11">
        <f>2+33</f>
        <v>35</v>
      </c>
      <c r="D22" s="232">
        <v>6</v>
      </c>
      <c r="E22" s="76" t="s">
        <v>143</v>
      </c>
      <c r="F22" s="77">
        <v>59</v>
      </c>
    </row>
    <row r="23" spans="1:6" x14ac:dyDescent="0.3">
      <c r="A23" s="13" t="s">
        <v>123</v>
      </c>
      <c r="B23" s="14"/>
      <c r="C23" s="11">
        <f>SUM(C17:C22)</f>
        <v>1265</v>
      </c>
      <c r="D23" s="232">
        <v>7</v>
      </c>
      <c r="E23" s="76" t="s">
        <v>145</v>
      </c>
      <c r="F23" s="77">
        <v>35</v>
      </c>
    </row>
    <row r="24" spans="1:6" x14ac:dyDescent="0.3">
      <c r="A24" s="15" t="s">
        <v>79</v>
      </c>
      <c r="B24" s="16"/>
      <c r="C24" s="16">
        <v>1500</v>
      </c>
      <c r="D24" s="234">
        <v>8</v>
      </c>
      <c r="E24" s="78" t="s">
        <v>146</v>
      </c>
      <c r="F24" s="79">
        <v>11</v>
      </c>
    </row>
    <row r="25" spans="1:6" x14ac:dyDescent="0.3">
      <c r="A25" s="1"/>
      <c r="B25" s="1"/>
      <c r="D25" s="3"/>
      <c r="E25" s="235" t="s">
        <v>279</v>
      </c>
      <c r="F25" s="233"/>
    </row>
    <row r="26" spans="1:6" x14ac:dyDescent="0.3">
      <c r="A26" s="17" t="s">
        <v>0</v>
      </c>
      <c r="B26" s="18">
        <v>128</v>
      </c>
      <c r="C26" s="19"/>
      <c r="D26" s="11"/>
    </row>
    <row r="27" spans="1:6" x14ac:dyDescent="0.3">
      <c r="A27" s="83" t="s">
        <v>150</v>
      </c>
      <c r="B27" s="84">
        <v>83</v>
      </c>
      <c r="C27" s="25"/>
      <c r="D27" s="11"/>
    </row>
    <row r="29" spans="1:6" x14ac:dyDescent="0.3">
      <c r="A29" s="17" t="s">
        <v>655</v>
      </c>
      <c r="B29" s="236">
        <v>16</v>
      </c>
      <c r="C29" s="19"/>
      <c r="D29" s="11"/>
    </row>
    <row r="30" spans="1:6" x14ac:dyDescent="0.3">
      <c r="A30" s="10" t="s">
        <v>33</v>
      </c>
      <c r="B30" s="237"/>
      <c r="C30" s="12" t="s">
        <v>50</v>
      </c>
      <c r="D30" s="11"/>
    </row>
    <row r="31" spans="1:6" x14ac:dyDescent="0.3">
      <c r="A31" s="10" t="s">
        <v>48</v>
      </c>
      <c r="B31" s="238"/>
      <c r="C31" s="12" t="s">
        <v>50</v>
      </c>
      <c r="D31" s="11"/>
      <c r="E31" s="5" t="s">
        <v>51</v>
      </c>
    </row>
    <row r="32" spans="1:6" x14ac:dyDescent="0.3">
      <c r="A32" s="21" t="s">
        <v>8</v>
      </c>
      <c r="B32" s="239">
        <v>511</v>
      </c>
      <c r="C32" s="23"/>
      <c r="D32" s="75"/>
      <c r="E32" s="6">
        <f>C32/1.33</f>
        <v>0</v>
      </c>
    </row>
    <row r="34" spans="1:5" x14ac:dyDescent="0.3">
      <c r="A34" s="17" t="s">
        <v>47</v>
      </c>
      <c r="B34" s="18">
        <v>21</v>
      </c>
      <c r="C34" s="19"/>
      <c r="D34" s="11"/>
    </row>
    <row r="35" spans="1:5" x14ac:dyDescent="0.3">
      <c r="A35" s="83" t="s">
        <v>119</v>
      </c>
      <c r="B35" s="246">
        <f>100000</f>
        <v>100000</v>
      </c>
      <c r="C35" s="247" t="s">
        <v>654</v>
      </c>
      <c r="D35" s="29"/>
      <c r="E35" s="248"/>
    </row>
    <row r="36" spans="1:5" x14ac:dyDescent="0.3">
      <c r="B36" s="4"/>
    </row>
    <row r="37" spans="1:5" x14ac:dyDescent="0.3">
      <c r="A37" s="7" t="s">
        <v>22</v>
      </c>
      <c r="B37" s="31"/>
      <c r="C37" s="29"/>
      <c r="D37" s="29"/>
    </row>
    <row r="38" spans="1:5" x14ac:dyDescent="0.3">
      <c r="A38" s="27" t="s">
        <v>89</v>
      </c>
      <c r="B38" s="32"/>
      <c r="C38" s="30"/>
      <c r="D38" s="30"/>
    </row>
    <row r="39" spans="1:5" x14ac:dyDescent="0.3">
      <c r="A39" s="34" t="s">
        <v>23</v>
      </c>
      <c r="B39" s="240"/>
      <c r="C39" s="29"/>
      <c r="D39" s="29"/>
    </row>
    <row r="40" spans="1:5" x14ac:dyDescent="0.3">
      <c r="A40" s="10" t="s">
        <v>24</v>
      </c>
      <c r="B40" s="241"/>
      <c r="C40" s="29"/>
      <c r="D40" s="29"/>
    </row>
    <row r="41" spans="1:5" x14ac:dyDescent="0.3">
      <c r="A41" s="10" t="s">
        <v>84</v>
      </c>
      <c r="B41" s="241"/>
      <c r="C41" s="29"/>
      <c r="D41" s="29"/>
    </row>
    <row r="42" spans="1:5" x14ac:dyDescent="0.3">
      <c r="A42" s="21" t="s">
        <v>25</v>
      </c>
      <c r="B42" s="242"/>
      <c r="C42" s="29"/>
      <c r="D42" s="29"/>
    </row>
    <row r="44" spans="1:5" x14ac:dyDescent="0.3">
      <c r="A44" s="17" t="s">
        <v>80</v>
      </c>
      <c r="B44" s="243"/>
    </row>
    <row r="45" spans="1:5" x14ac:dyDescent="0.3">
      <c r="A45" s="10" t="s">
        <v>81</v>
      </c>
      <c r="B45" s="244"/>
    </row>
    <row r="46" spans="1:5" x14ac:dyDescent="0.3">
      <c r="A46" s="28" t="s">
        <v>85</v>
      </c>
      <c r="B46" s="245"/>
    </row>
    <row r="48" spans="1:5" x14ac:dyDescent="0.3">
      <c r="A48" s="17" t="s">
        <v>26</v>
      </c>
      <c r="B48" s="243"/>
    </row>
    <row r="49" spans="1:5" x14ac:dyDescent="0.3">
      <c r="A49" s="28" t="s">
        <v>27</v>
      </c>
      <c r="B49" s="245"/>
    </row>
    <row r="51" spans="1:5" x14ac:dyDescent="0.3">
      <c r="A51" s="17" t="s">
        <v>28</v>
      </c>
      <c r="B51" s="243"/>
    </row>
    <row r="52" spans="1:5" x14ac:dyDescent="0.3">
      <c r="A52" s="28" t="s">
        <v>29</v>
      </c>
      <c r="B52" s="245"/>
    </row>
    <row r="53" spans="1:5" x14ac:dyDescent="0.3">
      <c r="A53" s="2"/>
    </row>
    <row r="54" spans="1:5" x14ac:dyDescent="0.3">
      <c r="A54" s="17" t="s">
        <v>82</v>
      </c>
      <c r="B54" s="243"/>
    </row>
    <row r="55" spans="1:5" x14ac:dyDescent="0.3">
      <c r="A55" s="28" t="s">
        <v>83</v>
      </c>
      <c r="B55" s="245"/>
    </row>
    <row r="57" spans="1:5" x14ac:dyDescent="0.3">
      <c r="A57" s="17" t="s">
        <v>30</v>
      </c>
      <c r="B57" s="243"/>
    </row>
    <row r="58" spans="1:5" x14ac:dyDescent="0.3">
      <c r="A58" s="10" t="s">
        <v>31</v>
      </c>
      <c r="B58" s="244"/>
    </row>
    <row r="59" spans="1:5" x14ac:dyDescent="0.3">
      <c r="A59" s="28" t="s">
        <v>32</v>
      </c>
      <c r="B59" s="245"/>
    </row>
    <row r="60" spans="1:5" x14ac:dyDescent="0.3">
      <c r="A60" s="33"/>
      <c r="B60" s="11"/>
    </row>
    <row r="61" spans="1:5" x14ac:dyDescent="0.3">
      <c r="A61" s="52" t="s">
        <v>90</v>
      </c>
      <c r="B61" s="53"/>
      <c r="C61" s="54"/>
      <c r="D61" s="54"/>
      <c r="E61" s="55"/>
    </row>
    <row r="62" spans="1:5" x14ac:dyDescent="0.3">
      <c r="A62" s="249" t="s">
        <v>106</v>
      </c>
      <c r="B62" s="250"/>
      <c r="C62" s="251" t="s">
        <v>107</v>
      </c>
      <c r="D62" s="251"/>
      <c r="E62" s="252"/>
    </row>
    <row r="63" spans="1:5" x14ac:dyDescent="0.3">
      <c r="A63" s="253" t="s">
        <v>91</v>
      </c>
      <c r="B63" s="254">
        <f>SUM(B64:B67)</f>
        <v>221</v>
      </c>
      <c r="C63" s="254" t="s">
        <v>108</v>
      </c>
      <c r="D63" s="254"/>
      <c r="E63" s="255">
        <f>SUM(E64:E73)</f>
        <v>650</v>
      </c>
    </row>
    <row r="64" spans="1:5" x14ac:dyDescent="0.3">
      <c r="A64" s="256" t="s">
        <v>92</v>
      </c>
      <c r="B64" s="237">
        <v>113</v>
      </c>
      <c r="C64" s="257" t="s">
        <v>109</v>
      </c>
      <c r="D64" s="257"/>
      <c r="E64" s="258">
        <v>65</v>
      </c>
    </row>
    <row r="65" spans="1:5" x14ac:dyDescent="0.3">
      <c r="A65" s="256" t="s">
        <v>93</v>
      </c>
      <c r="B65" s="237">
        <v>41</v>
      </c>
      <c r="C65" s="257" t="s">
        <v>110</v>
      </c>
      <c r="D65" s="257"/>
      <c r="E65" s="258">
        <v>30</v>
      </c>
    </row>
    <row r="66" spans="1:5" x14ac:dyDescent="0.3">
      <c r="A66" s="256" t="s">
        <v>94</v>
      </c>
      <c r="B66" s="237">
        <v>51</v>
      </c>
      <c r="C66" s="257" t="s">
        <v>111</v>
      </c>
      <c r="D66" s="257"/>
      <c r="E66" s="258">
        <v>31</v>
      </c>
    </row>
    <row r="67" spans="1:5" x14ac:dyDescent="0.3">
      <c r="A67" s="256" t="s">
        <v>95</v>
      </c>
      <c r="B67" s="237">
        <v>16</v>
      </c>
      <c r="C67" s="257" t="s">
        <v>114</v>
      </c>
      <c r="D67" s="257"/>
      <c r="E67" s="258">
        <v>128</v>
      </c>
    </row>
    <row r="68" spans="1:5" x14ac:dyDescent="0.3">
      <c r="A68" s="259" t="s">
        <v>96</v>
      </c>
      <c r="B68" s="260">
        <f>SUM(B69:B76)</f>
        <v>344</v>
      </c>
      <c r="C68" s="257" t="s">
        <v>112</v>
      </c>
      <c r="D68" s="257"/>
      <c r="E68" s="258">
        <v>77</v>
      </c>
    </row>
    <row r="69" spans="1:5" x14ac:dyDescent="0.3">
      <c r="A69" s="256" t="s">
        <v>98</v>
      </c>
      <c r="B69" s="237">
        <v>81</v>
      </c>
      <c r="C69" s="257" t="s">
        <v>113</v>
      </c>
      <c r="D69" s="257"/>
      <c r="E69" s="258">
        <v>75</v>
      </c>
    </row>
    <row r="70" spans="1:5" x14ac:dyDescent="0.3">
      <c r="A70" s="256" t="s">
        <v>99</v>
      </c>
      <c r="B70" s="237">
        <v>48</v>
      </c>
      <c r="C70" s="260" t="s">
        <v>115</v>
      </c>
      <c r="D70" s="260"/>
      <c r="E70" s="258">
        <v>51</v>
      </c>
    </row>
    <row r="71" spans="1:5" x14ac:dyDescent="0.3">
      <c r="A71" s="256" t="s">
        <v>100</v>
      </c>
      <c r="B71" s="237">
        <v>50</v>
      </c>
      <c r="C71" s="260" t="s">
        <v>116</v>
      </c>
      <c r="D71" s="260"/>
      <c r="E71" s="258">
        <v>82</v>
      </c>
    </row>
    <row r="72" spans="1:5" x14ac:dyDescent="0.3">
      <c r="A72" s="256" t="s">
        <v>101</v>
      </c>
      <c r="B72" s="237">
        <v>39</v>
      </c>
      <c r="C72" s="260" t="s">
        <v>117</v>
      </c>
      <c r="D72" s="260"/>
      <c r="E72" s="258">
        <v>30</v>
      </c>
    </row>
    <row r="73" spans="1:5" x14ac:dyDescent="0.3">
      <c r="A73" s="256" t="s">
        <v>102</v>
      </c>
      <c r="B73" s="237">
        <v>32</v>
      </c>
      <c r="C73" s="260" t="s">
        <v>118</v>
      </c>
      <c r="D73" s="260"/>
      <c r="E73" s="258">
        <v>81</v>
      </c>
    </row>
    <row r="74" spans="1:5" x14ac:dyDescent="0.3">
      <c r="A74" s="256" t="s">
        <v>103</v>
      </c>
      <c r="B74" s="237">
        <v>21</v>
      </c>
      <c r="C74" s="237"/>
      <c r="D74" s="237"/>
      <c r="E74" s="244"/>
    </row>
    <row r="75" spans="1:5" x14ac:dyDescent="0.3">
      <c r="A75" s="256" t="s">
        <v>104</v>
      </c>
      <c r="B75" s="237">
        <v>14</v>
      </c>
      <c r="C75" s="237"/>
      <c r="D75" s="237"/>
      <c r="E75" s="244"/>
    </row>
    <row r="76" spans="1:5" x14ac:dyDescent="0.3">
      <c r="A76" s="256" t="s">
        <v>97</v>
      </c>
      <c r="B76" s="237">
        <v>59</v>
      </c>
      <c r="C76" s="237"/>
      <c r="D76" s="237"/>
      <c r="E76" s="244"/>
    </row>
    <row r="77" spans="1:5" x14ac:dyDescent="0.3">
      <c r="A77" s="253" t="s">
        <v>105</v>
      </c>
      <c r="B77" s="254">
        <v>116</v>
      </c>
      <c r="C77" s="239"/>
      <c r="D77" s="239"/>
      <c r="E77" s="245"/>
    </row>
    <row r="79" spans="1:5" x14ac:dyDescent="0.3">
      <c r="A79" s="7" t="s">
        <v>37</v>
      </c>
      <c r="B79" s="26"/>
      <c r="C79" s="26"/>
      <c r="D79" s="26"/>
      <c r="E79" s="31"/>
    </row>
    <row r="80" spans="1:5" x14ac:dyDescent="0.3">
      <c r="A80" s="60" t="s">
        <v>34</v>
      </c>
      <c r="B80" s="61" t="s">
        <v>10</v>
      </c>
      <c r="C80" s="62" t="s">
        <v>637</v>
      </c>
      <c r="D80" s="62"/>
      <c r="E80" s="63" t="s">
        <v>36</v>
      </c>
    </row>
    <row r="81" spans="1:5" x14ac:dyDescent="0.3">
      <c r="A81" s="34">
        <v>1</v>
      </c>
      <c r="B81" s="11" t="s">
        <v>639</v>
      </c>
      <c r="C81" s="64">
        <v>25600</v>
      </c>
      <c r="D81" s="64"/>
      <c r="E81" s="65">
        <f t="shared" ref="E81:E89" si="0">C81/1.33</f>
        <v>19248.120300751878</v>
      </c>
    </row>
    <row r="82" spans="1:5" x14ac:dyDescent="0.3">
      <c r="A82" s="34">
        <v>2</v>
      </c>
      <c r="B82" s="11" t="s">
        <v>640</v>
      </c>
      <c r="C82" s="64">
        <v>12675</v>
      </c>
      <c r="D82" s="64"/>
      <c r="E82" s="65">
        <f t="shared" si="0"/>
        <v>9530.0751879699237</v>
      </c>
    </row>
    <row r="83" spans="1:5" x14ac:dyDescent="0.3">
      <c r="A83" s="34">
        <v>3</v>
      </c>
      <c r="B83" s="11" t="s">
        <v>638</v>
      </c>
      <c r="C83" s="64">
        <v>12000</v>
      </c>
      <c r="D83" s="64"/>
      <c r="E83" s="65">
        <f t="shared" si="0"/>
        <v>9022.5563909774428</v>
      </c>
    </row>
    <row r="84" spans="1:5" x14ac:dyDescent="0.3">
      <c r="A84" s="34">
        <v>4</v>
      </c>
      <c r="B84" s="11" t="s">
        <v>641</v>
      </c>
      <c r="C84" s="64">
        <v>12000</v>
      </c>
      <c r="D84" s="64"/>
      <c r="E84" s="65">
        <f t="shared" si="0"/>
        <v>9022.5563909774428</v>
      </c>
    </row>
    <row r="85" spans="1:5" x14ac:dyDescent="0.3">
      <c r="A85" s="34">
        <v>5</v>
      </c>
      <c r="B85" s="11" t="s">
        <v>19</v>
      </c>
      <c r="C85" s="64">
        <v>10800</v>
      </c>
      <c r="D85" s="64"/>
      <c r="E85" s="65">
        <f t="shared" si="0"/>
        <v>8120.3007518796985</v>
      </c>
    </row>
    <row r="86" spans="1:5" x14ac:dyDescent="0.3">
      <c r="A86" s="34">
        <v>6</v>
      </c>
      <c r="B86" s="11" t="s">
        <v>642</v>
      </c>
      <c r="C86" s="64">
        <v>4500</v>
      </c>
      <c r="D86" s="64"/>
      <c r="E86" s="65">
        <f t="shared" si="0"/>
        <v>3383.458646616541</v>
      </c>
    </row>
    <row r="87" spans="1:5" x14ac:dyDescent="0.3">
      <c r="A87" s="34">
        <v>7</v>
      </c>
      <c r="B87" s="11" t="s">
        <v>44</v>
      </c>
      <c r="C87" s="64">
        <v>2500</v>
      </c>
      <c r="D87" s="64"/>
      <c r="E87" s="65">
        <f t="shared" si="0"/>
        <v>1879.6992481203006</v>
      </c>
    </row>
    <row r="88" spans="1:5" x14ac:dyDescent="0.3">
      <c r="A88" s="34">
        <v>8</v>
      </c>
      <c r="B88" s="11" t="s">
        <v>643</v>
      </c>
      <c r="C88" s="64">
        <v>1350</v>
      </c>
      <c r="D88" s="64"/>
      <c r="E88" s="65">
        <f t="shared" si="0"/>
        <v>1015.0375939849623</v>
      </c>
    </row>
    <row r="89" spans="1:5" x14ac:dyDescent="0.3">
      <c r="A89" s="34">
        <v>9</v>
      </c>
      <c r="B89" s="22" t="s">
        <v>639</v>
      </c>
      <c r="C89" s="64">
        <v>1300</v>
      </c>
      <c r="D89" s="64"/>
      <c r="E89" s="65">
        <f t="shared" si="0"/>
        <v>977.4436090225563</v>
      </c>
    </row>
    <row r="90" spans="1:5" x14ac:dyDescent="0.3">
      <c r="A90" s="71" t="s">
        <v>77</v>
      </c>
      <c r="B90" s="72"/>
      <c r="C90" s="73">
        <f>SUM(C81:C89)</f>
        <v>82725</v>
      </c>
      <c r="D90" s="73"/>
      <c r="E90" s="74">
        <f>SUM(E81:E89)</f>
        <v>62199.248120300741</v>
      </c>
    </row>
    <row r="91" spans="1:5" x14ac:dyDescent="0.3">
      <c r="A91" s="1"/>
      <c r="C91" s="70"/>
      <c r="D91" s="70"/>
      <c r="E91" s="70"/>
    </row>
    <row r="92" spans="1:5" x14ac:dyDescent="0.3">
      <c r="A92" s="7" t="s">
        <v>38</v>
      </c>
      <c r="B92" s="26"/>
      <c r="C92" s="26"/>
      <c r="D92" s="26"/>
      <c r="E92" s="31"/>
    </row>
    <row r="93" spans="1:5" x14ac:dyDescent="0.3">
      <c r="A93" s="60" t="s">
        <v>34</v>
      </c>
      <c r="B93" s="61" t="s">
        <v>10</v>
      </c>
      <c r="C93" s="62" t="s">
        <v>637</v>
      </c>
      <c r="D93" s="62"/>
      <c r="E93" s="63" t="s">
        <v>36</v>
      </c>
    </row>
    <row r="94" spans="1:5" x14ac:dyDescent="0.3">
      <c r="A94" s="34">
        <v>5</v>
      </c>
      <c r="B94" s="11" t="s">
        <v>648</v>
      </c>
      <c r="C94" s="64">
        <v>15300</v>
      </c>
      <c r="D94" s="64"/>
      <c r="E94" s="65">
        <f t="shared" ref="E94:E101" si="1">C94/1.33</f>
        <v>11503.75939849624</v>
      </c>
    </row>
    <row r="95" spans="1:5" x14ac:dyDescent="0.3">
      <c r="A95" s="34">
        <v>1</v>
      </c>
      <c r="B95" s="11" t="s">
        <v>645</v>
      </c>
      <c r="C95" s="64">
        <v>7650</v>
      </c>
      <c r="D95" s="64"/>
      <c r="E95" s="65">
        <f t="shared" si="1"/>
        <v>5751.8796992481202</v>
      </c>
    </row>
    <row r="96" spans="1:5" x14ac:dyDescent="0.3">
      <c r="A96" s="34">
        <v>8</v>
      </c>
      <c r="B96" s="11" t="s">
        <v>644</v>
      </c>
      <c r="C96" s="64">
        <v>6000</v>
      </c>
      <c r="D96" s="64"/>
      <c r="E96" s="65">
        <f t="shared" si="1"/>
        <v>4511.2781954887214</v>
      </c>
    </row>
    <row r="97" spans="1:5" x14ac:dyDescent="0.3">
      <c r="A97" s="34">
        <v>3</v>
      </c>
      <c r="B97" s="11" t="s">
        <v>646</v>
      </c>
      <c r="C97" s="64">
        <v>4500</v>
      </c>
      <c r="D97" s="64"/>
      <c r="E97" s="65">
        <f t="shared" si="1"/>
        <v>3383.458646616541</v>
      </c>
    </row>
    <row r="98" spans="1:5" x14ac:dyDescent="0.3">
      <c r="A98" s="34">
        <v>4</v>
      </c>
      <c r="B98" s="11" t="s">
        <v>647</v>
      </c>
      <c r="C98" s="64">
        <v>4500</v>
      </c>
      <c r="D98" s="64"/>
      <c r="E98" s="65">
        <f t="shared" si="1"/>
        <v>3383.458646616541</v>
      </c>
    </row>
    <row r="99" spans="1:5" x14ac:dyDescent="0.3">
      <c r="A99" s="34">
        <v>6</v>
      </c>
      <c r="B99" s="11" t="s">
        <v>649</v>
      </c>
      <c r="C99" s="64">
        <v>4500</v>
      </c>
      <c r="D99" s="64"/>
      <c r="E99" s="65">
        <f t="shared" si="1"/>
        <v>3383.458646616541</v>
      </c>
    </row>
    <row r="100" spans="1:5" x14ac:dyDescent="0.3">
      <c r="A100" s="34">
        <v>2</v>
      </c>
      <c r="B100" s="11" t="s">
        <v>640</v>
      </c>
      <c r="C100" s="64">
        <v>2925</v>
      </c>
      <c r="D100" s="64"/>
      <c r="E100" s="65">
        <f t="shared" si="1"/>
        <v>2199.2481203007519</v>
      </c>
    </row>
    <row r="101" spans="1:5" x14ac:dyDescent="0.3">
      <c r="A101" s="34">
        <v>7</v>
      </c>
      <c r="B101" s="11" t="s">
        <v>650</v>
      </c>
      <c r="C101" s="64">
        <v>2925</v>
      </c>
      <c r="D101" s="64"/>
      <c r="E101" s="65">
        <f t="shared" si="1"/>
        <v>2199.2481203007519</v>
      </c>
    </row>
    <row r="102" spans="1:5" x14ac:dyDescent="0.3">
      <c r="A102" s="71" t="s">
        <v>77</v>
      </c>
      <c r="B102" s="72"/>
      <c r="C102" s="73">
        <f>SUM(C94:C101)</f>
        <v>48300</v>
      </c>
      <c r="D102" s="73"/>
      <c r="E102" s="74">
        <f>SUM(E94:E101)</f>
        <v>36315.789473684214</v>
      </c>
    </row>
    <row r="103" spans="1:5" x14ac:dyDescent="0.3">
      <c r="C103" s="70"/>
      <c r="D103" s="70"/>
      <c r="E103" s="70"/>
    </row>
    <row r="104" spans="1:5" x14ac:dyDescent="0.3">
      <c r="A104" s="7" t="s">
        <v>52</v>
      </c>
      <c r="B104" s="26" t="s">
        <v>75</v>
      </c>
      <c r="C104" s="31" t="s">
        <v>76</v>
      </c>
      <c r="D104" s="211"/>
    </row>
    <row r="105" spans="1:5" x14ac:dyDescent="0.3">
      <c r="A105" s="10" t="s">
        <v>53</v>
      </c>
      <c r="B105" s="11" t="s">
        <v>653</v>
      </c>
      <c r="C105" s="12" t="s">
        <v>652</v>
      </c>
      <c r="D105" s="11"/>
    </row>
    <row r="106" spans="1:5" x14ac:dyDescent="0.3">
      <c r="A106" s="10" t="s">
        <v>54</v>
      </c>
      <c r="B106" s="11"/>
      <c r="C106" s="12"/>
      <c r="D106" s="11"/>
    </row>
    <row r="107" spans="1:5" x14ac:dyDescent="0.3">
      <c r="A107" s="67" t="s">
        <v>55</v>
      </c>
      <c r="B107" s="11"/>
      <c r="C107" s="12"/>
      <c r="D107" s="11"/>
    </row>
    <row r="108" spans="1:5" x14ac:dyDescent="0.3">
      <c r="A108" s="67" t="s">
        <v>56</v>
      </c>
      <c r="B108" s="11"/>
      <c r="C108" s="12"/>
      <c r="D108" s="11"/>
    </row>
    <row r="109" spans="1:5" x14ac:dyDescent="0.3">
      <c r="A109" s="67" t="s">
        <v>57</v>
      </c>
      <c r="B109" s="11"/>
      <c r="C109" s="12"/>
      <c r="D109" s="11"/>
    </row>
    <row r="110" spans="1:5" x14ac:dyDescent="0.3">
      <c r="A110" s="10" t="s">
        <v>58</v>
      </c>
      <c r="B110" s="11" t="s">
        <v>49</v>
      </c>
      <c r="C110" s="12"/>
      <c r="D110" s="11"/>
    </row>
    <row r="111" spans="1:5" x14ac:dyDescent="0.3">
      <c r="A111" s="21" t="s">
        <v>59</v>
      </c>
      <c r="B111" s="22"/>
      <c r="C111" s="25"/>
      <c r="D111" s="11"/>
    </row>
    <row r="113" spans="1:6" x14ac:dyDescent="0.3">
      <c r="A113" s="7" t="s">
        <v>60</v>
      </c>
      <c r="B113" s="26" t="s">
        <v>75</v>
      </c>
      <c r="C113" s="31" t="s">
        <v>76</v>
      </c>
      <c r="D113" s="211"/>
    </row>
    <row r="114" spans="1:6" x14ac:dyDescent="0.3">
      <c r="A114" s="10" t="s">
        <v>62</v>
      </c>
      <c r="B114" s="11" t="s">
        <v>49</v>
      </c>
      <c r="C114" s="12" t="s">
        <v>651</v>
      </c>
      <c r="D114" s="11"/>
    </row>
    <row r="115" spans="1:6" x14ac:dyDescent="0.3">
      <c r="A115" s="10" t="s">
        <v>61</v>
      </c>
      <c r="B115" s="11">
        <v>56</v>
      </c>
      <c r="C115" s="12"/>
      <c r="D115" s="11"/>
    </row>
    <row r="116" spans="1:6" x14ac:dyDescent="0.3">
      <c r="A116" s="21"/>
      <c r="B116" s="22"/>
      <c r="C116" s="25"/>
      <c r="D116" s="11"/>
    </row>
    <row r="117" spans="1:6" x14ac:dyDescent="0.3">
      <c r="A117" s="10"/>
      <c r="B117" s="11"/>
      <c r="C117" s="12"/>
      <c r="D117" s="11"/>
    </row>
    <row r="118" spans="1:6" x14ac:dyDescent="0.3">
      <c r="A118" s="7" t="s">
        <v>46</v>
      </c>
      <c r="B118" s="26"/>
      <c r="C118" s="31" t="s">
        <v>76</v>
      </c>
      <c r="D118" s="211"/>
    </row>
    <row r="119" spans="1:6" x14ac:dyDescent="0.3">
      <c r="A119" s="10" t="s">
        <v>86</v>
      </c>
      <c r="B119" s="11">
        <v>8</v>
      </c>
      <c r="C119" s="12"/>
      <c r="D119" s="11"/>
    </row>
    <row r="120" spans="1:6" x14ac:dyDescent="0.3">
      <c r="A120" s="10" t="s">
        <v>87</v>
      </c>
      <c r="B120" s="11">
        <v>10</v>
      </c>
      <c r="C120" s="12"/>
      <c r="D120" s="11"/>
    </row>
    <row r="121" spans="1:6" x14ac:dyDescent="0.3">
      <c r="A121" s="10" t="s">
        <v>88</v>
      </c>
      <c r="B121" s="11">
        <v>6</v>
      </c>
      <c r="C121" s="12"/>
      <c r="D121" s="11"/>
    </row>
    <row r="122" spans="1:6" ht="43.2" x14ac:dyDescent="0.3">
      <c r="A122" s="10" t="s">
        <v>661</v>
      </c>
      <c r="B122" s="11" t="s">
        <v>657</v>
      </c>
      <c r="C122" s="262" t="s">
        <v>656</v>
      </c>
      <c r="D122" s="11"/>
    </row>
    <row r="123" spans="1:6" x14ac:dyDescent="0.3">
      <c r="A123" s="83" t="s">
        <v>658</v>
      </c>
      <c r="B123" s="22" t="s">
        <v>659</v>
      </c>
      <c r="C123" s="261" t="s">
        <v>660</v>
      </c>
      <c r="D123" s="11"/>
    </row>
    <row r="125" spans="1:6" ht="14.4" customHeight="1" x14ac:dyDescent="0.3">
      <c r="A125" s="374" t="s">
        <v>718</v>
      </c>
      <c r="B125" s="374" t="s">
        <v>719</v>
      </c>
      <c r="C125" s="374" t="s">
        <v>719</v>
      </c>
      <c r="D125" s="374" t="s">
        <v>719</v>
      </c>
      <c r="E125" s="374" t="s">
        <v>719</v>
      </c>
      <c r="F125" s="374" t="s">
        <v>719</v>
      </c>
    </row>
    <row r="126" spans="1:6" ht="14.4" customHeight="1" x14ac:dyDescent="0.3">
      <c r="A126" s="375" t="s">
        <v>586</v>
      </c>
      <c r="B126" s="375" t="s">
        <v>586</v>
      </c>
      <c r="C126" s="375" t="s">
        <v>586</v>
      </c>
      <c r="D126" s="375" t="s">
        <v>586</v>
      </c>
      <c r="E126" s="375" t="s">
        <v>586</v>
      </c>
      <c r="F126" s="375" t="s">
        <v>586</v>
      </c>
    </row>
    <row r="127" spans="1:6" ht="52.8" x14ac:dyDescent="0.3">
      <c r="A127" s="359" t="s">
        <v>587</v>
      </c>
      <c r="B127" s="360" t="s">
        <v>588</v>
      </c>
      <c r="C127" s="360" t="s">
        <v>589</v>
      </c>
      <c r="D127" s="360" t="s">
        <v>590</v>
      </c>
      <c r="E127" s="360" t="s">
        <v>591</v>
      </c>
      <c r="F127" s="361" t="s">
        <v>592</v>
      </c>
    </row>
    <row r="128" spans="1:6" x14ac:dyDescent="0.3">
      <c r="A128" s="362" t="s">
        <v>593</v>
      </c>
      <c r="B128" s="363">
        <v>189</v>
      </c>
      <c r="C128" s="364">
        <v>164</v>
      </c>
      <c r="D128" s="364">
        <v>11</v>
      </c>
      <c r="E128" s="364">
        <v>1</v>
      </c>
      <c r="F128" s="365">
        <v>365</v>
      </c>
    </row>
    <row r="129" spans="1:6" x14ac:dyDescent="0.3">
      <c r="A129" s="362" t="s">
        <v>594</v>
      </c>
      <c r="B129" s="363">
        <v>178</v>
      </c>
      <c r="C129" s="364">
        <v>175</v>
      </c>
      <c r="D129" s="364">
        <v>9</v>
      </c>
      <c r="E129" s="364">
        <v>0</v>
      </c>
      <c r="F129" s="365">
        <v>362</v>
      </c>
    </row>
    <row r="130" spans="1:6" ht="27" x14ac:dyDescent="0.3">
      <c r="A130" s="362" t="s">
        <v>595</v>
      </c>
      <c r="B130" s="364">
        <v>171</v>
      </c>
      <c r="C130" s="363">
        <v>182</v>
      </c>
      <c r="D130" s="364">
        <v>9</v>
      </c>
      <c r="E130" s="364">
        <v>0</v>
      </c>
      <c r="F130" s="365">
        <v>362</v>
      </c>
    </row>
    <row r="131" spans="1:6" ht="27" x14ac:dyDescent="0.3">
      <c r="A131" s="362" t="s">
        <v>596</v>
      </c>
      <c r="B131" s="363">
        <v>209</v>
      </c>
      <c r="C131" s="364">
        <v>152</v>
      </c>
      <c r="D131" s="364">
        <v>3</v>
      </c>
      <c r="E131" s="364">
        <v>1</v>
      </c>
      <c r="F131" s="365">
        <v>365</v>
      </c>
    </row>
    <row r="132" spans="1:6" ht="40.200000000000003" x14ac:dyDescent="0.3">
      <c r="A132" s="362" t="s">
        <v>597</v>
      </c>
      <c r="B132" s="364">
        <v>95</v>
      </c>
      <c r="C132" s="363">
        <v>206</v>
      </c>
      <c r="D132" s="364">
        <v>52</v>
      </c>
      <c r="E132" s="364">
        <v>3</v>
      </c>
      <c r="F132" s="365">
        <v>356</v>
      </c>
    </row>
    <row r="133" spans="1:6" ht="40.200000000000003" x14ac:dyDescent="0.3">
      <c r="A133" s="362" t="s">
        <v>598</v>
      </c>
      <c r="B133" s="364">
        <v>56</v>
      </c>
      <c r="C133" s="363">
        <v>139</v>
      </c>
      <c r="D133" s="364">
        <v>24</v>
      </c>
      <c r="E133" s="364">
        <v>6</v>
      </c>
      <c r="F133" s="365">
        <v>225</v>
      </c>
    </row>
    <row r="134" spans="1:6" ht="40.200000000000003" x14ac:dyDescent="0.3">
      <c r="A134" s="362" t="s">
        <v>599</v>
      </c>
      <c r="B134" s="364">
        <v>100</v>
      </c>
      <c r="C134" s="363">
        <v>250</v>
      </c>
      <c r="D134" s="364">
        <v>10</v>
      </c>
      <c r="E134" s="364">
        <v>1</v>
      </c>
      <c r="F134" s="365">
        <v>361</v>
      </c>
    </row>
    <row r="135" spans="1:6" ht="40.200000000000003" x14ac:dyDescent="0.3">
      <c r="A135" s="362" t="s">
        <v>600</v>
      </c>
      <c r="B135" s="364">
        <v>132</v>
      </c>
      <c r="C135" s="363">
        <v>212</v>
      </c>
      <c r="D135" s="364">
        <v>20</v>
      </c>
      <c r="E135" s="364">
        <v>0</v>
      </c>
      <c r="F135" s="365">
        <v>364</v>
      </c>
    </row>
    <row r="136" spans="1:6" ht="27" x14ac:dyDescent="0.3">
      <c r="A136" s="362" t="s">
        <v>601</v>
      </c>
      <c r="B136" s="364">
        <v>143</v>
      </c>
      <c r="C136" s="363">
        <v>207</v>
      </c>
      <c r="D136" s="364">
        <v>14</v>
      </c>
      <c r="E136" s="364">
        <v>0</v>
      </c>
      <c r="F136" s="365">
        <v>364</v>
      </c>
    </row>
    <row r="137" spans="1:6" ht="40.200000000000003" x14ac:dyDescent="0.3">
      <c r="A137" s="362" t="s">
        <v>602</v>
      </c>
      <c r="B137" s="364">
        <v>148</v>
      </c>
      <c r="C137" s="363">
        <v>197</v>
      </c>
      <c r="D137" s="364">
        <v>18</v>
      </c>
      <c r="E137" s="364">
        <v>0</v>
      </c>
      <c r="F137" s="365">
        <v>363</v>
      </c>
    </row>
    <row r="138" spans="1:6" ht="27" x14ac:dyDescent="0.3">
      <c r="A138" s="362" t="s">
        <v>603</v>
      </c>
      <c r="B138" s="364">
        <v>141</v>
      </c>
      <c r="C138" s="363">
        <v>200</v>
      </c>
      <c r="D138" s="364">
        <v>16</v>
      </c>
      <c r="E138" s="364">
        <v>0</v>
      </c>
      <c r="F138" s="365">
        <v>357</v>
      </c>
    </row>
    <row r="139" spans="1:6" ht="27" x14ac:dyDescent="0.3">
      <c r="A139" s="362" t="s">
        <v>604</v>
      </c>
      <c r="B139" s="363">
        <v>176</v>
      </c>
      <c r="C139" s="364">
        <v>165</v>
      </c>
      <c r="D139" s="364">
        <v>15</v>
      </c>
      <c r="E139" s="364">
        <v>0</v>
      </c>
      <c r="F139" s="365">
        <v>356</v>
      </c>
    </row>
    <row r="140" spans="1:6" ht="27" x14ac:dyDescent="0.3">
      <c r="A140" s="362" t="s">
        <v>605</v>
      </c>
      <c r="B140" s="363">
        <v>171</v>
      </c>
      <c r="C140" s="363">
        <v>175</v>
      </c>
      <c r="D140" s="364">
        <v>9</v>
      </c>
      <c r="E140" s="364">
        <v>1</v>
      </c>
      <c r="F140" s="365">
        <v>356</v>
      </c>
    </row>
    <row r="141" spans="1:6" ht="27" x14ac:dyDescent="0.3">
      <c r="A141" s="362" t="s">
        <v>606</v>
      </c>
      <c r="B141" s="364">
        <v>140</v>
      </c>
      <c r="C141" s="363">
        <v>198</v>
      </c>
      <c r="D141" s="364">
        <v>19</v>
      </c>
      <c r="E141" s="364">
        <v>0</v>
      </c>
      <c r="F141" s="365">
        <v>357</v>
      </c>
    </row>
    <row r="142" spans="1:6" ht="40.200000000000003" x14ac:dyDescent="0.3">
      <c r="A142" s="362" t="s">
        <v>607</v>
      </c>
      <c r="B142" s="364">
        <v>135</v>
      </c>
      <c r="C142" s="363">
        <v>198</v>
      </c>
      <c r="D142" s="364">
        <v>23</v>
      </c>
      <c r="E142" s="364">
        <v>0</v>
      </c>
      <c r="F142" s="365">
        <v>356</v>
      </c>
    </row>
    <row r="143" spans="1:6" ht="40.200000000000003" x14ac:dyDescent="0.3">
      <c r="A143" s="362" t="s">
        <v>608</v>
      </c>
      <c r="B143" s="364">
        <v>103</v>
      </c>
      <c r="C143" s="363">
        <v>208</v>
      </c>
      <c r="D143" s="364">
        <v>42</v>
      </c>
      <c r="E143" s="364">
        <v>1</v>
      </c>
      <c r="F143" s="365">
        <v>354</v>
      </c>
    </row>
    <row r="144" spans="1:6" ht="93" x14ac:dyDescent="0.3">
      <c r="A144" s="362" t="s">
        <v>609</v>
      </c>
      <c r="B144" s="364">
        <v>142</v>
      </c>
      <c r="C144" s="363">
        <v>203</v>
      </c>
      <c r="D144" s="364">
        <v>8</v>
      </c>
      <c r="E144" s="364">
        <v>1</v>
      </c>
      <c r="F144" s="365">
        <v>354</v>
      </c>
    </row>
    <row r="145" spans="1:6" ht="14.4" customHeight="1" x14ac:dyDescent="0.3">
      <c r="A145" s="376" t="s">
        <v>610</v>
      </c>
      <c r="B145" s="376" t="s">
        <v>610</v>
      </c>
      <c r="C145" s="376" t="s">
        <v>610</v>
      </c>
      <c r="D145" s="376" t="s">
        <v>610</v>
      </c>
      <c r="E145" s="377">
        <v>14</v>
      </c>
      <c r="F145" s="366">
        <v>14</v>
      </c>
    </row>
    <row r="146" spans="1:6" x14ac:dyDescent="0.3">
      <c r="A146" s="372" t="s">
        <v>611</v>
      </c>
      <c r="B146" s="372" t="s">
        <v>611</v>
      </c>
      <c r="C146" s="372" t="s">
        <v>611</v>
      </c>
      <c r="D146" s="372" t="s">
        <v>611</v>
      </c>
      <c r="E146" s="372">
        <v>366</v>
      </c>
      <c r="F146" s="367">
        <v>366</v>
      </c>
    </row>
    <row r="147" spans="1:6" x14ac:dyDescent="0.3">
      <c r="A147" s="373" t="s">
        <v>612</v>
      </c>
      <c r="B147" s="373" t="s">
        <v>612</v>
      </c>
      <c r="C147" s="373" t="s">
        <v>612</v>
      </c>
      <c r="D147" s="373" t="s">
        <v>612</v>
      </c>
      <c r="E147" s="373">
        <v>1</v>
      </c>
      <c r="F147" s="368">
        <v>1</v>
      </c>
    </row>
    <row r="148" spans="1:6" ht="14.4" customHeight="1" x14ac:dyDescent="0.3">
      <c r="A148" s="374" t="s">
        <v>720</v>
      </c>
      <c r="B148" s="374" t="s">
        <v>719</v>
      </c>
      <c r="C148" s="374" t="s">
        <v>719</v>
      </c>
      <c r="D148" s="374" t="s">
        <v>719</v>
      </c>
      <c r="E148" s="374" t="s">
        <v>719</v>
      </c>
      <c r="F148" s="374" t="s">
        <v>719</v>
      </c>
    </row>
    <row r="149" spans="1:6" ht="14.4" customHeight="1" x14ac:dyDescent="0.3">
      <c r="A149" s="375" t="s">
        <v>623</v>
      </c>
      <c r="B149" s="375" t="s">
        <v>623</v>
      </c>
      <c r="C149" s="375" t="s">
        <v>623</v>
      </c>
      <c r="D149" s="375" t="s">
        <v>623</v>
      </c>
      <c r="E149" s="375" t="s">
        <v>623</v>
      </c>
      <c r="F149" s="375" t="s">
        <v>623</v>
      </c>
    </row>
    <row r="150" spans="1:6" ht="52.8" x14ac:dyDescent="0.3">
      <c r="A150" s="359" t="s">
        <v>587</v>
      </c>
      <c r="B150" s="360" t="s">
        <v>588</v>
      </c>
      <c r="C150" s="360" t="s">
        <v>589</v>
      </c>
      <c r="D150" s="360" t="s">
        <v>590</v>
      </c>
      <c r="E150" s="360" t="s">
        <v>591</v>
      </c>
      <c r="F150" s="361" t="s">
        <v>592</v>
      </c>
    </row>
    <row r="151" spans="1:6" ht="27" x14ac:dyDescent="0.3">
      <c r="A151" s="362" t="s">
        <v>721</v>
      </c>
      <c r="B151" s="364">
        <v>145</v>
      </c>
      <c r="C151" s="363">
        <v>202</v>
      </c>
      <c r="D151" s="364">
        <v>7</v>
      </c>
      <c r="E151" s="364">
        <v>0</v>
      </c>
      <c r="F151" s="365">
        <v>354</v>
      </c>
    </row>
    <row r="152" spans="1:6" ht="53.4" x14ac:dyDescent="0.3">
      <c r="A152" s="362" t="s">
        <v>722</v>
      </c>
      <c r="B152" s="364">
        <v>130</v>
      </c>
      <c r="C152" s="363">
        <v>215</v>
      </c>
      <c r="D152" s="364">
        <v>2</v>
      </c>
      <c r="E152" s="364">
        <v>0</v>
      </c>
      <c r="F152" s="365">
        <v>347</v>
      </c>
    </row>
    <row r="153" spans="1:6" ht="53.4" x14ac:dyDescent="0.3">
      <c r="A153" s="362" t="s">
        <v>723</v>
      </c>
      <c r="B153" s="364">
        <v>109</v>
      </c>
      <c r="C153" s="363">
        <v>230</v>
      </c>
      <c r="D153" s="364">
        <v>12</v>
      </c>
      <c r="E153" s="364">
        <v>1</v>
      </c>
      <c r="F153" s="365">
        <v>352</v>
      </c>
    </row>
    <row r="154" spans="1:6" ht="79.8" x14ac:dyDescent="0.3">
      <c r="A154" s="362" t="s">
        <v>724</v>
      </c>
      <c r="B154" s="364">
        <v>145</v>
      </c>
      <c r="C154" s="363">
        <v>200</v>
      </c>
      <c r="D154" s="364">
        <v>11</v>
      </c>
      <c r="E154" s="364">
        <v>0</v>
      </c>
      <c r="F154" s="365">
        <v>356</v>
      </c>
    </row>
    <row r="155" spans="1:6" x14ac:dyDescent="0.3">
      <c r="A155" s="372" t="s">
        <v>611</v>
      </c>
      <c r="B155" s="372" t="s">
        <v>611</v>
      </c>
      <c r="C155" s="372" t="s">
        <v>611</v>
      </c>
      <c r="D155" s="372" t="s">
        <v>611</v>
      </c>
      <c r="E155" s="372">
        <v>357</v>
      </c>
      <c r="F155" s="367">
        <v>357</v>
      </c>
    </row>
    <row r="156" spans="1:6" x14ac:dyDescent="0.3">
      <c r="A156" s="373" t="s">
        <v>612</v>
      </c>
      <c r="B156" s="373" t="s">
        <v>612</v>
      </c>
      <c r="C156" s="373" t="s">
        <v>612</v>
      </c>
      <c r="D156" s="373" t="s">
        <v>612</v>
      </c>
      <c r="E156" s="373">
        <v>10</v>
      </c>
      <c r="F156" s="368">
        <v>10</v>
      </c>
    </row>
  </sheetData>
  <autoFilter ref="A93:E101">
    <sortState ref="A94:E106">
      <sortCondition descending="1" ref="C93:C101"/>
    </sortState>
  </autoFilter>
  <mergeCells count="9">
    <mergeCell ref="A155:E155"/>
    <mergeCell ref="A156:E156"/>
    <mergeCell ref="A125:F125"/>
    <mergeCell ref="A126:F126"/>
    <mergeCell ref="A145:E145"/>
    <mergeCell ref="A148:F148"/>
    <mergeCell ref="A146:E146"/>
    <mergeCell ref="A147:E147"/>
    <mergeCell ref="A149:F149"/>
  </mergeCells>
  <hyperlinks>
    <hyperlink ref="E25" location="'Attendance country'!A1" display="See entire country breakdown"/>
    <hyperlink ref="A9" location="'Kenes Hongkong 2013'!A1" display="VIEW FINAL REPORT BY KENE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188"/>
  <sheetViews>
    <sheetView workbookViewId="0">
      <selection activeCell="A10" sqref="A10:H277"/>
    </sheetView>
  </sheetViews>
  <sheetFormatPr defaultRowHeight="14.4" x14ac:dyDescent="0.3"/>
  <cols>
    <col min="1" max="1" width="29.5546875" customWidth="1"/>
    <col min="2" max="2" width="35.21875" customWidth="1"/>
    <col min="3" max="3" width="33" customWidth="1"/>
    <col min="4" max="4" width="19" customWidth="1"/>
    <col min="5" max="5" width="22.44140625" customWidth="1"/>
    <col min="6" max="6" width="20.33203125" customWidth="1"/>
  </cols>
  <sheetData>
    <row r="10" spans="1:4" x14ac:dyDescent="0.3">
      <c r="A10" s="210" t="s">
        <v>583</v>
      </c>
    </row>
    <row r="12" spans="1:4" x14ac:dyDescent="0.3">
      <c r="A12" s="7" t="s">
        <v>89</v>
      </c>
      <c r="B12" s="8"/>
      <c r="C12" s="9"/>
      <c r="D12" s="85"/>
    </row>
    <row r="13" spans="1:4" x14ac:dyDescent="0.3">
      <c r="A13" s="10" t="s">
        <v>131</v>
      </c>
      <c r="B13" s="11" t="s">
        <v>132</v>
      </c>
      <c r="C13" s="12"/>
      <c r="D13" s="11"/>
    </row>
    <row r="14" spans="1:4" x14ac:dyDescent="0.3">
      <c r="A14" s="10" t="s">
        <v>133</v>
      </c>
      <c r="B14" s="11" t="s">
        <v>134</v>
      </c>
      <c r="C14" s="12"/>
      <c r="D14" s="11"/>
    </row>
    <row r="15" spans="1:4" x14ac:dyDescent="0.3">
      <c r="A15" s="21" t="s">
        <v>135</v>
      </c>
      <c r="B15" s="22" t="s">
        <v>136</v>
      </c>
      <c r="C15" s="25"/>
      <c r="D15" s="11"/>
    </row>
    <row r="16" spans="1:4" x14ac:dyDescent="0.3">
      <c r="A16" s="11"/>
      <c r="B16" s="11"/>
      <c r="C16" s="11"/>
      <c r="D16" s="11"/>
    </row>
    <row r="17" spans="1:6" x14ac:dyDescent="0.3">
      <c r="A17" s="7" t="s">
        <v>78</v>
      </c>
      <c r="B17" s="8"/>
      <c r="C17" s="8"/>
      <c r="D17" s="81" t="s">
        <v>149</v>
      </c>
      <c r="E17" s="26" t="s">
        <v>137</v>
      </c>
      <c r="F17" s="31" t="s">
        <v>148</v>
      </c>
    </row>
    <row r="18" spans="1:6" x14ac:dyDescent="0.3">
      <c r="A18" s="10" t="s">
        <v>3</v>
      </c>
      <c r="B18" s="11">
        <v>524</v>
      </c>
      <c r="C18" s="11"/>
      <c r="D18" s="80">
        <v>1</v>
      </c>
      <c r="E18" s="76" t="s">
        <v>139</v>
      </c>
      <c r="F18" s="77">
        <v>644</v>
      </c>
    </row>
    <row r="19" spans="1:6" x14ac:dyDescent="0.3">
      <c r="A19" s="10" t="s">
        <v>4</v>
      </c>
      <c r="B19" s="11">
        <v>479</v>
      </c>
      <c r="C19" s="11"/>
      <c r="D19" s="80">
        <v>2</v>
      </c>
      <c r="E19" s="76" t="s">
        <v>140</v>
      </c>
      <c r="F19" s="77">
        <v>540</v>
      </c>
    </row>
    <row r="20" spans="1:6" x14ac:dyDescent="0.3">
      <c r="A20" s="10" t="s">
        <v>5</v>
      </c>
      <c r="B20" s="11">
        <v>306</v>
      </c>
      <c r="C20" s="11"/>
      <c r="D20" s="80">
        <v>3</v>
      </c>
      <c r="E20" s="76" t="s">
        <v>141</v>
      </c>
      <c r="F20" s="77">
        <v>293</v>
      </c>
    </row>
    <row r="21" spans="1:6" x14ac:dyDescent="0.3">
      <c r="A21" s="10" t="s">
        <v>6</v>
      </c>
      <c r="B21" s="11">
        <v>208</v>
      </c>
      <c r="C21" s="11"/>
      <c r="D21" s="80">
        <v>4</v>
      </c>
      <c r="E21" s="76" t="s">
        <v>142</v>
      </c>
      <c r="F21" s="77">
        <v>172</v>
      </c>
    </row>
    <row r="22" spans="1:6" x14ac:dyDescent="0.3">
      <c r="A22" s="10" t="s">
        <v>7</v>
      </c>
      <c r="B22" s="11">
        <v>93</v>
      </c>
      <c r="C22" s="11"/>
      <c r="D22" s="80">
        <v>5</v>
      </c>
      <c r="E22" s="76" t="s">
        <v>143</v>
      </c>
      <c r="F22" s="77">
        <v>95</v>
      </c>
    </row>
    <row r="23" spans="1:6" x14ac:dyDescent="0.3">
      <c r="A23" s="10" t="s">
        <v>1</v>
      </c>
      <c r="B23" s="29">
        <v>10</v>
      </c>
      <c r="C23" s="11"/>
      <c r="D23" s="80">
        <v>6</v>
      </c>
      <c r="E23" s="76" t="s">
        <v>144</v>
      </c>
      <c r="F23" s="77">
        <v>72</v>
      </c>
    </row>
    <row r="24" spans="1:6" x14ac:dyDescent="0.3">
      <c r="A24" s="13" t="s">
        <v>77</v>
      </c>
      <c r="B24" s="14">
        <f>SUM(B18:B23)</f>
        <v>1620</v>
      </c>
      <c r="C24" s="11"/>
      <c r="D24" s="80">
        <v>7</v>
      </c>
      <c r="E24" s="76" t="s">
        <v>145</v>
      </c>
      <c r="F24" s="77">
        <v>49</v>
      </c>
    </row>
    <row r="25" spans="1:6" x14ac:dyDescent="0.3">
      <c r="A25" s="15" t="s">
        <v>79</v>
      </c>
      <c r="B25" s="16">
        <v>1880</v>
      </c>
      <c r="C25" s="82"/>
      <c r="D25" s="82">
        <v>8</v>
      </c>
      <c r="E25" s="78" t="s">
        <v>146</v>
      </c>
      <c r="F25" s="79">
        <v>15</v>
      </c>
    </row>
    <row r="26" spans="1:6" x14ac:dyDescent="0.3">
      <c r="E26" s="90" t="s">
        <v>279</v>
      </c>
      <c r="F26" s="76"/>
    </row>
    <row r="27" spans="1:6" x14ac:dyDescent="0.3">
      <c r="A27" s="17" t="s">
        <v>0</v>
      </c>
      <c r="B27" s="18">
        <v>118</v>
      </c>
      <c r="C27" s="19"/>
      <c r="D27" s="11"/>
    </row>
    <row r="28" spans="1:6" x14ac:dyDescent="0.3">
      <c r="A28" s="83" t="s">
        <v>150</v>
      </c>
      <c r="B28" s="84">
        <v>88</v>
      </c>
      <c r="C28" s="25"/>
      <c r="D28" s="11"/>
    </row>
    <row r="30" spans="1:6" x14ac:dyDescent="0.3">
      <c r="A30" s="17" t="s">
        <v>655</v>
      </c>
      <c r="B30" s="18">
        <v>62</v>
      </c>
      <c r="C30" s="19"/>
      <c r="D30" s="11"/>
    </row>
    <row r="31" spans="1:6" x14ac:dyDescent="0.3">
      <c r="A31" s="10" t="s">
        <v>33</v>
      </c>
      <c r="B31" s="11">
        <v>101</v>
      </c>
      <c r="C31" s="12" t="s">
        <v>50</v>
      </c>
      <c r="D31" s="11"/>
    </row>
    <row r="32" spans="1:6" x14ac:dyDescent="0.3">
      <c r="A32" s="10" t="s">
        <v>48</v>
      </c>
      <c r="B32" s="20" t="s">
        <v>49</v>
      </c>
      <c r="C32" s="12" t="s">
        <v>50</v>
      </c>
      <c r="D32" s="11"/>
      <c r="E32" s="5" t="s">
        <v>51</v>
      </c>
    </row>
    <row r="33" spans="1:5" x14ac:dyDescent="0.3">
      <c r="A33" s="21" t="s">
        <v>8</v>
      </c>
      <c r="B33" s="22">
        <v>394</v>
      </c>
      <c r="C33" s="23">
        <v>100</v>
      </c>
      <c r="D33" s="75"/>
      <c r="E33" s="6">
        <f>C33/1.33</f>
        <v>75.187969924812023</v>
      </c>
    </row>
    <row r="35" spans="1:5" x14ac:dyDescent="0.3">
      <c r="A35" s="17" t="s">
        <v>47</v>
      </c>
      <c r="B35" s="18">
        <v>26.5</v>
      </c>
      <c r="C35" s="19"/>
      <c r="D35" s="11"/>
    </row>
    <row r="36" spans="1:5" x14ac:dyDescent="0.3">
      <c r="A36" s="83" t="s">
        <v>119</v>
      </c>
      <c r="B36" s="246">
        <f>100000</f>
        <v>100000</v>
      </c>
      <c r="C36" s="247" t="s">
        <v>654</v>
      </c>
      <c r="D36" s="29"/>
    </row>
    <row r="37" spans="1:5" x14ac:dyDescent="0.3">
      <c r="B37" s="4"/>
    </row>
    <row r="38" spans="1:5" x14ac:dyDescent="0.3">
      <c r="A38" s="7" t="s">
        <v>22</v>
      </c>
      <c r="B38" s="31"/>
      <c r="C38" s="29"/>
      <c r="D38" s="29"/>
    </row>
    <row r="39" spans="1:5" x14ac:dyDescent="0.3">
      <c r="A39" s="27" t="s">
        <v>89</v>
      </c>
      <c r="B39" s="32"/>
      <c r="C39" s="30"/>
      <c r="D39" s="30"/>
    </row>
    <row r="40" spans="1:5" x14ac:dyDescent="0.3">
      <c r="A40" s="34" t="s">
        <v>23</v>
      </c>
      <c r="B40" s="35">
        <v>1335</v>
      </c>
      <c r="C40" s="29"/>
      <c r="D40" s="29"/>
    </row>
    <row r="41" spans="1:5" x14ac:dyDescent="0.3">
      <c r="A41" s="10" t="s">
        <v>24</v>
      </c>
      <c r="B41" s="68"/>
      <c r="C41" s="29"/>
      <c r="D41" s="29"/>
    </row>
    <row r="42" spans="1:5" x14ac:dyDescent="0.3">
      <c r="A42" s="10" t="s">
        <v>84</v>
      </c>
      <c r="B42" s="68" t="s">
        <v>121</v>
      </c>
      <c r="C42" s="29"/>
      <c r="D42" s="29"/>
    </row>
    <row r="43" spans="1:5" x14ac:dyDescent="0.3">
      <c r="A43" s="21" t="s">
        <v>25</v>
      </c>
      <c r="B43" s="69" t="s">
        <v>121</v>
      </c>
      <c r="C43" s="29"/>
      <c r="D43" s="29"/>
    </row>
    <row r="45" spans="1:5" x14ac:dyDescent="0.3">
      <c r="A45" s="17" t="s">
        <v>80</v>
      </c>
      <c r="B45" s="19">
        <v>20</v>
      </c>
    </row>
    <row r="46" spans="1:5" x14ac:dyDescent="0.3">
      <c r="A46" s="10" t="s">
        <v>81</v>
      </c>
      <c r="B46" s="12">
        <v>3</v>
      </c>
    </row>
    <row r="47" spans="1:5" x14ac:dyDescent="0.3">
      <c r="A47" s="28" t="s">
        <v>85</v>
      </c>
      <c r="B47" s="25"/>
    </row>
    <row r="49" spans="1:5" x14ac:dyDescent="0.3">
      <c r="A49" s="17" t="s">
        <v>26</v>
      </c>
      <c r="B49" s="19">
        <v>237</v>
      </c>
    </row>
    <row r="50" spans="1:5" x14ac:dyDescent="0.3">
      <c r="A50" s="28" t="s">
        <v>27</v>
      </c>
      <c r="B50" s="25"/>
    </row>
    <row r="52" spans="1:5" x14ac:dyDescent="0.3">
      <c r="A52" s="17" t="s">
        <v>28</v>
      </c>
      <c r="B52" s="19">
        <v>323</v>
      </c>
    </row>
    <row r="53" spans="1:5" x14ac:dyDescent="0.3">
      <c r="A53" s="28" t="s">
        <v>29</v>
      </c>
      <c r="B53" s="25"/>
    </row>
    <row r="54" spans="1:5" x14ac:dyDescent="0.3">
      <c r="A54" s="2"/>
    </row>
    <row r="55" spans="1:5" x14ac:dyDescent="0.3">
      <c r="A55" s="17" t="s">
        <v>82</v>
      </c>
      <c r="B55" s="19">
        <v>525</v>
      </c>
    </row>
    <row r="56" spans="1:5" x14ac:dyDescent="0.3">
      <c r="A56" s="28" t="s">
        <v>83</v>
      </c>
      <c r="B56" s="25"/>
    </row>
    <row r="58" spans="1:5" x14ac:dyDescent="0.3">
      <c r="A58" s="17" t="s">
        <v>30</v>
      </c>
      <c r="B58" s="19"/>
    </row>
    <row r="59" spans="1:5" x14ac:dyDescent="0.3">
      <c r="A59" s="10" t="s">
        <v>31</v>
      </c>
      <c r="B59" s="12"/>
    </row>
    <row r="60" spans="1:5" x14ac:dyDescent="0.3">
      <c r="A60" s="28" t="s">
        <v>32</v>
      </c>
      <c r="B60" s="25"/>
    </row>
    <row r="61" spans="1:5" x14ac:dyDescent="0.3">
      <c r="A61" s="33"/>
      <c r="B61" s="11"/>
    </row>
    <row r="62" spans="1:5" x14ac:dyDescent="0.3">
      <c r="A62" s="52" t="s">
        <v>90</v>
      </c>
      <c r="B62" s="53"/>
      <c r="C62" s="54"/>
      <c r="D62" s="54"/>
      <c r="E62" s="55"/>
    </row>
    <row r="63" spans="1:5" x14ac:dyDescent="0.3">
      <c r="A63" s="56" t="s">
        <v>106</v>
      </c>
      <c r="B63" s="57"/>
      <c r="C63" s="58" t="s">
        <v>107</v>
      </c>
      <c r="D63" s="58"/>
      <c r="E63" s="59"/>
    </row>
    <row r="64" spans="1:5" x14ac:dyDescent="0.3">
      <c r="A64" s="41" t="s">
        <v>91</v>
      </c>
      <c r="B64" s="42">
        <f>SUM(B65:B68)</f>
        <v>221</v>
      </c>
      <c r="C64" s="50" t="s">
        <v>108</v>
      </c>
      <c r="D64" s="50"/>
      <c r="E64" s="51">
        <f>SUM(E65:E74)</f>
        <v>650</v>
      </c>
    </row>
    <row r="65" spans="1:5" x14ac:dyDescent="0.3">
      <c r="A65" s="39" t="s">
        <v>92</v>
      </c>
      <c r="B65" s="40">
        <v>113</v>
      </c>
      <c r="C65" s="44" t="s">
        <v>109</v>
      </c>
      <c r="D65" s="44"/>
      <c r="E65" s="45">
        <v>65</v>
      </c>
    </row>
    <row r="66" spans="1:5" x14ac:dyDescent="0.3">
      <c r="A66" s="39" t="s">
        <v>93</v>
      </c>
      <c r="B66" s="40">
        <v>41</v>
      </c>
      <c r="C66" s="44" t="s">
        <v>110</v>
      </c>
      <c r="D66" s="44"/>
      <c r="E66" s="45">
        <v>30</v>
      </c>
    </row>
    <row r="67" spans="1:5" x14ac:dyDescent="0.3">
      <c r="A67" s="39" t="s">
        <v>94</v>
      </c>
      <c r="B67" s="40">
        <v>51</v>
      </c>
      <c r="C67" s="44" t="s">
        <v>111</v>
      </c>
      <c r="D67" s="44"/>
      <c r="E67" s="45">
        <v>31</v>
      </c>
    </row>
    <row r="68" spans="1:5" x14ac:dyDescent="0.3">
      <c r="A68" s="39" t="s">
        <v>95</v>
      </c>
      <c r="B68" s="40">
        <v>16</v>
      </c>
      <c r="C68" s="44" t="s">
        <v>114</v>
      </c>
      <c r="D68" s="44"/>
      <c r="E68" s="45">
        <v>128</v>
      </c>
    </row>
    <row r="69" spans="1:5" x14ac:dyDescent="0.3">
      <c r="A69" s="37" t="s">
        <v>96</v>
      </c>
      <c r="B69" s="38">
        <f>SUM(B70:B77)</f>
        <v>344</v>
      </c>
      <c r="C69" s="44" t="s">
        <v>112</v>
      </c>
      <c r="D69" s="44"/>
      <c r="E69" s="45">
        <v>77</v>
      </c>
    </row>
    <row r="70" spans="1:5" x14ac:dyDescent="0.3">
      <c r="A70" s="39" t="s">
        <v>98</v>
      </c>
      <c r="B70" s="40">
        <v>81</v>
      </c>
      <c r="C70" s="44" t="s">
        <v>113</v>
      </c>
      <c r="D70" s="44"/>
      <c r="E70" s="45">
        <v>75</v>
      </c>
    </row>
    <row r="71" spans="1:5" x14ac:dyDescent="0.3">
      <c r="A71" s="39" t="s">
        <v>99</v>
      </c>
      <c r="B71" s="40">
        <v>48</v>
      </c>
      <c r="C71" s="43" t="s">
        <v>115</v>
      </c>
      <c r="D71" s="43"/>
      <c r="E71" s="45">
        <v>51</v>
      </c>
    </row>
    <row r="72" spans="1:5" x14ac:dyDescent="0.3">
      <c r="A72" s="39" t="s">
        <v>100</v>
      </c>
      <c r="B72" s="40">
        <v>50</v>
      </c>
      <c r="C72" s="43" t="s">
        <v>116</v>
      </c>
      <c r="D72" s="43"/>
      <c r="E72" s="45">
        <v>82</v>
      </c>
    </row>
    <row r="73" spans="1:5" x14ac:dyDescent="0.3">
      <c r="A73" s="39" t="s">
        <v>101</v>
      </c>
      <c r="B73" s="40">
        <v>39</v>
      </c>
      <c r="C73" s="43" t="s">
        <v>117</v>
      </c>
      <c r="D73" s="43"/>
      <c r="E73" s="45">
        <v>30</v>
      </c>
    </row>
    <row r="74" spans="1:5" x14ac:dyDescent="0.3">
      <c r="A74" s="39" t="s">
        <v>102</v>
      </c>
      <c r="B74" s="40">
        <v>32</v>
      </c>
      <c r="C74" s="43" t="s">
        <v>118</v>
      </c>
      <c r="D74" s="43"/>
      <c r="E74" s="45">
        <v>81</v>
      </c>
    </row>
    <row r="75" spans="1:5" x14ac:dyDescent="0.3">
      <c r="A75" s="39" t="s">
        <v>103</v>
      </c>
      <c r="B75" s="40">
        <v>21</v>
      </c>
      <c r="C75" s="46"/>
      <c r="D75" s="46"/>
      <c r="E75" s="47"/>
    </row>
    <row r="76" spans="1:5" x14ac:dyDescent="0.3">
      <c r="A76" s="39" t="s">
        <v>104</v>
      </c>
      <c r="B76" s="40">
        <v>14</v>
      </c>
      <c r="C76" s="46"/>
      <c r="D76" s="46"/>
      <c r="E76" s="47"/>
    </row>
    <row r="77" spans="1:5" x14ac:dyDescent="0.3">
      <c r="A77" s="39" t="s">
        <v>97</v>
      </c>
      <c r="B77" s="40">
        <v>59</v>
      </c>
      <c r="C77" s="46"/>
      <c r="D77" s="46"/>
      <c r="E77" s="47"/>
    </row>
    <row r="78" spans="1:5" x14ac:dyDescent="0.3">
      <c r="A78" s="41" t="s">
        <v>105</v>
      </c>
      <c r="B78" s="42">
        <v>116</v>
      </c>
      <c r="C78" s="48"/>
      <c r="D78" s="48"/>
      <c r="E78" s="49"/>
    </row>
    <row r="80" spans="1:5" x14ac:dyDescent="0.3">
      <c r="A80" s="7" t="s">
        <v>37</v>
      </c>
      <c r="B80" s="26"/>
      <c r="C80" s="26"/>
      <c r="D80" s="26"/>
      <c r="E80" s="31"/>
    </row>
    <row r="81" spans="1:5" x14ac:dyDescent="0.3">
      <c r="A81" s="60" t="s">
        <v>34</v>
      </c>
      <c r="B81" s="61" t="s">
        <v>10</v>
      </c>
      <c r="C81" s="62" t="s">
        <v>35</v>
      </c>
      <c r="D81" s="62"/>
      <c r="E81" s="63" t="s">
        <v>36</v>
      </c>
    </row>
    <row r="82" spans="1:5" x14ac:dyDescent="0.3">
      <c r="A82" s="34">
        <v>1</v>
      </c>
      <c r="B82" s="11" t="s">
        <v>11</v>
      </c>
      <c r="C82" s="64">
        <v>39889</v>
      </c>
      <c r="D82" s="64"/>
      <c r="E82" s="65">
        <f t="shared" ref="E82:E92" si="0">C82/1.33</f>
        <v>29991.729323308267</v>
      </c>
    </row>
    <row r="83" spans="1:5" x14ac:dyDescent="0.3">
      <c r="A83" s="34">
        <v>2</v>
      </c>
      <c r="B83" s="11" t="s">
        <v>21</v>
      </c>
      <c r="C83" s="64">
        <v>25000</v>
      </c>
      <c r="D83" s="64"/>
      <c r="E83" s="65">
        <f t="shared" si="0"/>
        <v>18796.992481203008</v>
      </c>
    </row>
    <row r="84" spans="1:5" x14ac:dyDescent="0.3">
      <c r="A84" s="34">
        <v>3</v>
      </c>
      <c r="B84" s="11" t="s">
        <v>17</v>
      </c>
      <c r="C84" s="64">
        <v>18000</v>
      </c>
      <c r="D84" s="64"/>
      <c r="E84" s="65">
        <f t="shared" si="0"/>
        <v>13533.834586466164</v>
      </c>
    </row>
    <row r="85" spans="1:5" x14ac:dyDescent="0.3">
      <c r="A85" s="34">
        <v>4</v>
      </c>
      <c r="B85" s="11" t="s">
        <v>12</v>
      </c>
      <c r="C85" s="64">
        <v>15000</v>
      </c>
      <c r="D85" s="64"/>
      <c r="E85" s="65">
        <f t="shared" si="0"/>
        <v>11278.195488721803</v>
      </c>
    </row>
    <row r="86" spans="1:5" x14ac:dyDescent="0.3">
      <c r="A86" s="34">
        <v>5</v>
      </c>
      <c r="B86" s="11" t="s">
        <v>15</v>
      </c>
      <c r="C86" s="64">
        <v>12000</v>
      </c>
      <c r="D86" s="64"/>
      <c r="E86" s="65">
        <f t="shared" si="0"/>
        <v>9022.5563909774428</v>
      </c>
    </row>
    <row r="87" spans="1:5" x14ac:dyDescent="0.3">
      <c r="A87" s="34">
        <v>6</v>
      </c>
      <c r="B87" s="11" t="s">
        <v>20</v>
      </c>
      <c r="C87" s="64">
        <v>12000</v>
      </c>
      <c r="D87" s="64"/>
      <c r="E87" s="65">
        <f t="shared" si="0"/>
        <v>9022.5563909774428</v>
      </c>
    </row>
    <row r="88" spans="1:5" x14ac:dyDescent="0.3">
      <c r="A88" s="34">
        <v>7</v>
      </c>
      <c r="B88" s="11" t="s">
        <v>13</v>
      </c>
      <c r="C88" s="64">
        <v>6500</v>
      </c>
      <c r="D88" s="64"/>
      <c r="E88" s="65">
        <f t="shared" si="0"/>
        <v>4887.2180451127815</v>
      </c>
    </row>
    <row r="89" spans="1:5" x14ac:dyDescent="0.3">
      <c r="A89" s="34">
        <v>8</v>
      </c>
      <c r="B89" s="11" t="s">
        <v>16</v>
      </c>
      <c r="C89" s="64">
        <v>5000</v>
      </c>
      <c r="D89" s="64"/>
      <c r="E89" s="65">
        <f t="shared" si="0"/>
        <v>3759.3984962406012</v>
      </c>
    </row>
    <row r="90" spans="1:5" x14ac:dyDescent="0.3">
      <c r="A90" s="34">
        <v>9</v>
      </c>
      <c r="B90" s="11" t="s">
        <v>14</v>
      </c>
      <c r="C90" s="64">
        <v>4983</v>
      </c>
      <c r="D90" s="64"/>
      <c r="E90" s="65">
        <f t="shared" si="0"/>
        <v>3746.6165413533831</v>
      </c>
    </row>
    <row r="91" spans="1:5" x14ac:dyDescent="0.3">
      <c r="A91" s="34">
        <v>10</v>
      </c>
      <c r="B91" s="11" t="s">
        <v>18</v>
      </c>
      <c r="C91" s="64">
        <v>2500</v>
      </c>
      <c r="D91" s="64"/>
      <c r="E91" s="65">
        <f t="shared" si="0"/>
        <v>1879.6992481203006</v>
      </c>
    </row>
    <row r="92" spans="1:5" x14ac:dyDescent="0.3">
      <c r="A92" s="36">
        <v>11</v>
      </c>
      <c r="B92" s="22" t="s">
        <v>19</v>
      </c>
      <c r="C92" s="24">
        <v>2500</v>
      </c>
      <c r="D92" s="24"/>
      <c r="E92" s="66">
        <f t="shared" si="0"/>
        <v>1879.6992481203006</v>
      </c>
    </row>
    <row r="93" spans="1:5" x14ac:dyDescent="0.3">
      <c r="A93" s="71" t="s">
        <v>77</v>
      </c>
      <c r="B93" s="72"/>
      <c r="C93" s="73">
        <f>SUM(C82:C92)</f>
        <v>143372</v>
      </c>
      <c r="D93" s="73"/>
      <c r="E93" s="74">
        <f>SUM(E82:E92)</f>
        <v>107798.49624060148</v>
      </c>
    </row>
    <row r="94" spans="1:5" x14ac:dyDescent="0.3">
      <c r="A94" s="1"/>
      <c r="C94" s="70"/>
      <c r="D94" s="70"/>
      <c r="E94" s="70"/>
    </row>
    <row r="95" spans="1:5" x14ac:dyDescent="0.3">
      <c r="A95" s="7" t="s">
        <v>38</v>
      </c>
      <c r="B95" s="26"/>
      <c r="C95" s="26"/>
      <c r="D95" s="26"/>
      <c r="E95" s="31"/>
    </row>
    <row r="96" spans="1:5" x14ac:dyDescent="0.3">
      <c r="A96" s="60" t="s">
        <v>34</v>
      </c>
      <c r="B96" s="61" t="s">
        <v>10</v>
      </c>
      <c r="C96" s="62" t="s">
        <v>35</v>
      </c>
      <c r="D96" s="62"/>
      <c r="E96" s="63" t="s">
        <v>36</v>
      </c>
    </row>
    <row r="97" spans="1:5" x14ac:dyDescent="0.3">
      <c r="A97" s="34">
        <v>1</v>
      </c>
      <c r="B97" s="11" t="s">
        <v>12</v>
      </c>
      <c r="C97" s="64">
        <v>16728</v>
      </c>
      <c r="D97" s="64"/>
      <c r="E97" s="65">
        <f t="shared" ref="E97:E108" si="1">C97/1.33</f>
        <v>12577.443609022555</v>
      </c>
    </row>
    <row r="98" spans="1:5" x14ac:dyDescent="0.3">
      <c r="A98" s="34">
        <v>2</v>
      </c>
      <c r="B98" s="11" t="s">
        <v>18</v>
      </c>
      <c r="C98" s="64">
        <v>10222</v>
      </c>
      <c r="D98" s="64"/>
      <c r="E98" s="65">
        <f t="shared" si="1"/>
        <v>7685.7142857142853</v>
      </c>
    </row>
    <row r="99" spans="1:5" x14ac:dyDescent="0.3">
      <c r="A99" s="34">
        <v>3</v>
      </c>
      <c r="B99" s="11" t="s">
        <v>39</v>
      </c>
      <c r="C99" s="64">
        <v>10222</v>
      </c>
      <c r="D99" s="64"/>
      <c r="E99" s="65">
        <f t="shared" si="1"/>
        <v>7685.7142857142853</v>
      </c>
    </row>
    <row r="100" spans="1:5" x14ac:dyDescent="0.3">
      <c r="A100" s="34">
        <v>4</v>
      </c>
      <c r="B100" s="11" t="s">
        <v>44</v>
      </c>
      <c r="C100" s="64">
        <v>10222</v>
      </c>
      <c r="D100" s="64"/>
      <c r="E100" s="65">
        <f t="shared" si="1"/>
        <v>7685.7142857142853</v>
      </c>
    </row>
    <row r="101" spans="1:5" x14ac:dyDescent="0.3">
      <c r="A101" s="34">
        <v>5</v>
      </c>
      <c r="B101" s="11" t="s">
        <v>19</v>
      </c>
      <c r="C101" s="64">
        <v>8364</v>
      </c>
      <c r="D101" s="64"/>
      <c r="E101" s="65">
        <f t="shared" si="1"/>
        <v>6288.7218045112777</v>
      </c>
    </row>
    <row r="102" spans="1:5" x14ac:dyDescent="0.3">
      <c r="A102" s="34">
        <v>6</v>
      </c>
      <c r="B102" s="11" t="s">
        <v>17</v>
      </c>
      <c r="C102" s="64">
        <v>5111</v>
      </c>
      <c r="D102" s="64"/>
      <c r="E102" s="65">
        <f t="shared" si="1"/>
        <v>3842.8571428571427</v>
      </c>
    </row>
    <row r="103" spans="1:5" x14ac:dyDescent="0.3">
      <c r="A103" s="34">
        <v>7</v>
      </c>
      <c r="B103" s="11" t="s">
        <v>40</v>
      </c>
      <c r="C103" s="64">
        <v>5111</v>
      </c>
      <c r="D103" s="64"/>
      <c r="E103" s="65">
        <f t="shared" si="1"/>
        <v>3842.8571428571427</v>
      </c>
    </row>
    <row r="104" spans="1:5" x14ac:dyDescent="0.3">
      <c r="A104" s="34">
        <v>8</v>
      </c>
      <c r="B104" s="11" t="s">
        <v>13</v>
      </c>
      <c r="C104" s="64">
        <v>5111</v>
      </c>
      <c r="D104" s="64"/>
      <c r="E104" s="65">
        <f t="shared" si="1"/>
        <v>3842.8571428571427</v>
      </c>
    </row>
    <row r="105" spans="1:5" x14ac:dyDescent="0.3">
      <c r="A105" s="34">
        <v>9</v>
      </c>
      <c r="B105" s="11" t="s">
        <v>41</v>
      </c>
      <c r="C105" s="64">
        <v>5111</v>
      </c>
      <c r="D105" s="64"/>
      <c r="E105" s="65">
        <f t="shared" si="1"/>
        <v>3842.8571428571427</v>
      </c>
    </row>
    <row r="106" spans="1:5" x14ac:dyDescent="0.3">
      <c r="A106" s="34">
        <v>10</v>
      </c>
      <c r="B106" s="11" t="s">
        <v>42</v>
      </c>
      <c r="C106" s="64">
        <v>5111</v>
      </c>
      <c r="D106" s="64"/>
      <c r="E106" s="65">
        <f t="shared" si="1"/>
        <v>3842.8571428571427</v>
      </c>
    </row>
    <row r="107" spans="1:5" x14ac:dyDescent="0.3">
      <c r="A107" s="34">
        <v>11</v>
      </c>
      <c r="B107" s="11" t="s">
        <v>45</v>
      </c>
      <c r="C107" s="64">
        <v>5111</v>
      </c>
      <c r="D107" s="64"/>
      <c r="E107" s="65">
        <f t="shared" si="1"/>
        <v>3842.8571428571427</v>
      </c>
    </row>
    <row r="108" spans="1:5" x14ac:dyDescent="0.3">
      <c r="A108" s="36">
        <v>12</v>
      </c>
      <c r="B108" s="22" t="s">
        <v>43</v>
      </c>
      <c r="C108" s="24">
        <v>2555.5</v>
      </c>
      <c r="D108" s="24"/>
      <c r="E108" s="66">
        <f t="shared" si="1"/>
        <v>1921.4285714285713</v>
      </c>
    </row>
    <row r="109" spans="1:5" x14ac:dyDescent="0.3">
      <c r="A109" s="71" t="s">
        <v>77</v>
      </c>
      <c r="B109" s="72"/>
      <c r="C109" s="73">
        <f>SUM(C97:C108)</f>
        <v>88979.5</v>
      </c>
      <c r="D109" s="73"/>
      <c r="E109" s="74">
        <f>SUM(E97:E108)</f>
        <v>66901.879699248122</v>
      </c>
    </row>
    <row r="110" spans="1:5" x14ac:dyDescent="0.3">
      <c r="C110" s="70"/>
      <c r="D110" s="70"/>
      <c r="E110" s="70"/>
    </row>
    <row r="111" spans="1:5" x14ac:dyDescent="0.3">
      <c r="A111" s="7" t="s">
        <v>52</v>
      </c>
      <c r="B111" s="26" t="s">
        <v>75</v>
      </c>
      <c r="C111" s="31" t="s">
        <v>76</v>
      </c>
      <c r="D111" s="211"/>
    </row>
    <row r="112" spans="1:5" x14ac:dyDescent="0.3">
      <c r="A112" s="10" t="s">
        <v>53</v>
      </c>
      <c r="B112" s="11" t="s">
        <v>64</v>
      </c>
      <c r="C112" s="12" t="s">
        <v>63</v>
      </c>
      <c r="D112" s="11"/>
    </row>
    <row r="113" spans="1:4" x14ac:dyDescent="0.3">
      <c r="A113" s="10" t="s">
        <v>54</v>
      </c>
      <c r="B113" s="11"/>
      <c r="C113" s="12"/>
      <c r="D113" s="11"/>
    </row>
    <row r="114" spans="1:4" x14ac:dyDescent="0.3">
      <c r="A114" s="67" t="s">
        <v>55</v>
      </c>
      <c r="B114" s="11" t="s">
        <v>68</v>
      </c>
      <c r="C114" s="12" t="s">
        <v>69</v>
      </c>
      <c r="D114" s="11"/>
    </row>
    <row r="115" spans="1:4" x14ac:dyDescent="0.3">
      <c r="A115" s="67" t="s">
        <v>56</v>
      </c>
      <c r="B115" s="11" t="s">
        <v>66</v>
      </c>
      <c r="C115" s="12" t="s">
        <v>67</v>
      </c>
      <c r="D115" s="11"/>
    </row>
    <row r="116" spans="1:4" x14ac:dyDescent="0.3">
      <c r="A116" s="67" t="s">
        <v>57</v>
      </c>
      <c r="B116" s="11" t="s">
        <v>70</v>
      </c>
      <c r="C116" s="12" t="s">
        <v>71</v>
      </c>
      <c r="D116" s="11"/>
    </row>
    <row r="117" spans="1:4" x14ac:dyDescent="0.3">
      <c r="A117" s="10" t="s">
        <v>58</v>
      </c>
      <c r="B117" s="11" t="s">
        <v>72</v>
      </c>
      <c r="C117" s="12" t="s">
        <v>65</v>
      </c>
      <c r="D117" s="11"/>
    </row>
    <row r="118" spans="1:4" x14ac:dyDescent="0.3">
      <c r="A118" s="21" t="s">
        <v>59</v>
      </c>
      <c r="B118" s="22">
        <v>25</v>
      </c>
      <c r="C118" s="25"/>
      <c r="D118" s="11"/>
    </row>
    <row r="120" spans="1:4" x14ac:dyDescent="0.3">
      <c r="A120" s="7" t="s">
        <v>60</v>
      </c>
      <c r="B120" s="26" t="s">
        <v>75</v>
      </c>
      <c r="C120" s="31" t="s">
        <v>76</v>
      </c>
      <c r="D120" s="211"/>
    </row>
    <row r="121" spans="1:4" x14ac:dyDescent="0.3">
      <c r="A121" s="10" t="s">
        <v>62</v>
      </c>
      <c r="B121" s="11">
        <v>14</v>
      </c>
      <c r="C121" s="12"/>
      <c r="D121" s="11"/>
    </row>
    <row r="122" spans="1:4" x14ac:dyDescent="0.3">
      <c r="A122" s="10" t="s">
        <v>61</v>
      </c>
      <c r="B122" s="11">
        <v>28</v>
      </c>
      <c r="C122" s="12"/>
      <c r="D122" s="11"/>
    </row>
    <row r="123" spans="1:4" x14ac:dyDescent="0.3">
      <c r="A123" s="21"/>
      <c r="B123" s="22"/>
      <c r="C123" s="25"/>
      <c r="D123" s="11"/>
    </row>
    <row r="124" spans="1:4" x14ac:dyDescent="0.3">
      <c r="A124" s="10"/>
      <c r="B124" s="11"/>
      <c r="C124" s="12"/>
      <c r="D124" s="11"/>
    </row>
    <row r="125" spans="1:4" x14ac:dyDescent="0.3">
      <c r="A125" s="7" t="s">
        <v>46</v>
      </c>
      <c r="B125" s="26"/>
      <c r="C125" s="31" t="s">
        <v>76</v>
      </c>
      <c r="D125" s="211"/>
    </row>
    <row r="126" spans="1:4" x14ac:dyDescent="0.3">
      <c r="A126" s="10" t="s">
        <v>86</v>
      </c>
      <c r="B126" s="11">
        <v>8</v>
      </c>
      <c r="C126" s="12"/>
      <c r="D126" s="11"/>
    </row>
    <row r="127" spans="1:4" x14ac:dyDescent="0.3">
      <c r="A127" s="10" t="s">
        <v>87</v>
      </c>
      <c r="B127" s="11">
        <v>10</v>
      </c>
      <c r="C127" s="12"/>
      <c r="D127" s="11"/>
    </row>
    <row r="128" spans="1:4" x14ac:dyDescent="0.3">
      <c r="A128" s="10" t="s">
        <v>88</v>
      </c>
      <c r="B128" s="11">
        <v>6</v>
      </c>
      <c r="C128" s="12"/>
      <c r="D128" s="11"/>
    </row>
    <row r="129" spans="1:6" x14ac:dyDescent="0.3">
      <c r="A129" s="21" t="s">
        <v>73</v>
      </c>
      <c r="B129" s="22"/>
      <c r="C129" s="25" t="s">
        <v>74</v>
      </c>
      <c r="D129" s="11"/>
    </row>
    <row r="131" spans="1:6" x14ac:dyDescent="0.3">
      <c r="A131" s="214" t="s">
        <v>584</v>
      </c>
      <c r="B131" s="215"/>
      <c r="C131" s="216"/>
      <c r="D131" s="217"/>
      <c r="E131" s="217"/>
      <c r="F131" s="217"/>
    </row>
    <row r="132" spans="1:6" x14ac:dyDescent="0.3">
      <c r="A132" s="218" t="s">
        <v>585</v>
      </c>
      <c r="B132" s="217"/>
      <c r="C132" s="217"/>
      <c r="D132" s="217"/>
      <c r="E132" s="217"/>
      <c r="F132" s="217"/>
    </row>
    <row r="133" spans="1:6" x14ac:dyDescent="0.3">
      <c r="A133" s="378" t="s">
        <v>586</v>
      </c>
      <c r="B133" s="378" t="s">
        <v>586</v>
      </c>
      <c r="C133" s="378" t="s">
        <v>586</v>
      </c>
      <c r="D133" s="378" t="s">
        <v>586</v>
      </c>
      <c r="E133" s="378" t="s">
        <v>586</v>
      </c>
      <c r="F133" s="378" t="s">
        <v>586</v>
      </c>
    </row>
    <row r="134" spans="1:6" x14ac:dyDescent="0.3">
      <c r="A134" s="219" t="s">
        <v>587</v>
      </c>
      <c r="B134" s="220" t="s">
        <v>588</v>
      </c>
      <c r="C134" s="220" t="s">
        <v>589</v>
      </c>
      <c r="D134" s="220" t="s">
        <v>590</v>
      </c>
      <c r="E134" s="220" t="s">
        <v>591</v>
      </c>
      <c r="F134" s="221" t="s">
        <v>592</v>
      </c>
    </row>
    <row r="135" spans="1:6" x14ac:dyDescent="0.3">
      <c r="A135" s="222" t="s">
        <v>593</v>
      </c>
      <c r="B135" s="223">
        <v>414</v>
      </c>
      <c r="C135" s="223">
        <v>395</v>
      </c>
      <c r="D135" s="223">
        <v>19</v>
      </c>
      <c r="E135" s="223">
        <v>1</v>
      </c>
      <c r="F135" s="224">
        <v>829</v>
      </c>
    </row>
    <row r="136" spans="1:6" x14ac:dyDescent="0.3">
      <c r="A136" s="222" t="s">
        <v>594</v>
      </c>
      <c r="B136" s="223">
        <v>434</v>
      </c>
      <c r="C136" s="223">
        <v>380</v>
      </c>
      <c r="D136" s="223">
        <v>12</v>
      </c>
      <c r="E136" s="223">
        <v>1</v>
      </c>
      <c r="F136" s="224">
        <v>827</v>
      </c>
    </row>
    <row r="137" spans="1:6" x14ac:dyDescent="0.3">
      <c r="A137" s="222" t="s">
        <v>595</v>
      </c>
      <c r="B137" s="223">
        <v>415</v>
      </c>
      <c r="C137" s="223">
        <v>389</v>
      </c>
      <c r="D137" s="223">
        <v>16</v>
      </c>
      <c r="E137" s="223">
        <v>2</v>
      </c>
      <c r="F137" s="224">
        <v>822</v>
      </c>
    </row>
    <row r="138" spans="1:6" ht="28.8" x14ac:dyDescent="0.3">
      <c r="A138" s="222" t="s">
        <v>596</v>
      </c>
      <c r="B138" s="223">
        <v>385</v>
      </c>
      <c r="C138" s="223">
        <v>400</v>
      </c>
      <c r="D138" s="223">
        <v>38</v>
      </c>
      <c r="E138" s="223">
        <v>5</v>
      </c>
      <c r="F138" s="224">
        <v>828</v>
      </c>
    </row>
    <row r="139" spans="1:6" ht="43.2" x14ac:dyDescent="0.3">
      <c r="A139" s="222" t="s">
        <v>597</v>
      </c>
      <c r="B139" s="223">
        <v>197</v>
      </c>
      <c r="C139" s="223">
        <v>455</v>
      </c>
      <c r="D139" s="223">
        <v>142</v>
      </c>
      <c r="E139" s="223">
        <v>21</v>
      </c>
      <c r="F139" s="224">
        <v>815</v>
      </c>
    </row>
    <row r="140" spans="1:6" ht="28.8" x14ac:dyDescent="0.3">
      <c r="A140" s="222" t="s">
        <v>598</v>
      </c>
      <c r="B140" s="223">
        <v>140</v>
      </c>
      <c r="C140" s="223">
        <v>323</v>
      </c>
      <c r="D140" s="223">
        <v>66</v>
      </c>
      <c r="E140" s="223">
        <v>33</v>
      </c>
      <c r="F140" s="224">
        <v>562</v>
      </c>
    </row>
    <row r="141" spans="1:6" ht="43.2" x14ac:dyDescent="0.3">
      <c r="A141" s="222" t="s">
        <v>599</v>
      </c>
      <c r="B141" s="223">
        <v>250</v>
      </c>
      <c r="C141" s="223">
        <v>526</v>
      </c>
      <c r="D141" s="223">
        <v>43</v>
      </c>
      <c r="E141" s="223">
        <v>5</v>
      </c>
      <c r="F141" s="224">
        <v>824</v>
      </c>
    </row>
    <row r="142" spans="1:6" ht="43.2" x14ac:dyDescent="0.3">
      <c r="A142" s="222" t="s">
        <v>600</v>
      </c>
      <c r="B142" s="223">
        <v>334</v>
      </c>
      <c r="C142" s="223">
        <v>450</v>
      </c>
      <c r="D142" s="223">
        <v>34</v>
      </c>
      <c r="E142" s="223">
        <v>1</v>
      </c>
      <c r="F142" s="224">
        <v>819</v>
      </c>
    </row>
    <row r="143" spans="1:6" ht="28.8" x14ac:dyDescent="0.3">
      <c r="A143" s="222" t="s">
        <v>601</v>
      </c>
      <c r="B143" s="223">
        <v>345</v>
      </c>
      <c r="C143" s="223">
        <v>466</v>
      </c>
      <c r="D143" s="223">
        <v>12</v>
      </c>
      <c r="E143" s="223">
        <v>1</v>
      </c>
      <c r="F143" s="224">
        <v>824</v>
      </c>
    </row>
    <row r="144" spans="1:6" ht="28.8" x14ac:dyDescent="0.3">
      <c r="A144" s="222" t="s">
        <v>602</v>
      </c>
      <c r="B144" s="223">
        <v>335</v>
      </c>
      <c r="C144" s="223">
        <v>455</v>
      </c>
      <c r="D144" s="223">
        <v>30</v>
      </c>
      <c r="E144" s="223">
        <v>1</v>
      </c>
      <c r="F144" s="224">
        <v>821</v>
      </c>
    </row>
    <row r="145" spans="1:6" ht="28.8" x14ac:dyDescent="0.3">
      <c r="A145" s="222" t="s">
        <v>603</v>
      </c>
      <c r="B145" s="223">
        <v>338</v>
      </c>
      <c r="C145" s="223">
        <v>445</v>
      </c>
      <c r="D145" s="223">
        <v>32</v>
      </c>
      <c r="E145" s="223">
        <v>1</v>
      </c>
      <c r="F145" s="224">
        <v>816</v>
      </c>
    </row>
    <row r="146" spans="1:6" ht="28.8" x14ac:dyDescent="0.3">
      <c r="A146" s="222" t="s">
        <v>604</v>
      </c>
      <c r="B146" s="223">
        <v>391</v>
      </c>
      <c r="C146" s="223">
        <v>396</v>
      </c>
      <c r="D146" s="223">
        <v>29</v>
      </c>
      <c r="E146" s="223">
        <v>1</v>
      </c>
      <c r="F146" s="224">
        <v>817</v>
      </c>
    </row>
    <row r="147" spans="1:6" ht="28.8" x14ac:dyDescent="0.3">
      <c r="A147" s="222" t="s">
        <v>605</v>
      </c>
      <c r="B147" s="223">
        <v>388</v>
      </c>
      <c r="C147" s="223">
        <v>395</v>
      </c>
      <c r="D147" s="223">
        <v>28</v>
      </c>
      <c r="E147" s="223">
        <v>2</v>
      </c>
      <c r="F147" s="224">
        <v>813</v>
      </c>
    </row>
    <row r="148" spans="1:6" ht="28.8" x14ac:dyDescent="0.3">
      <c r="A148" s="222" t="s">
        <v>606</v>
      </c>
      <c r="B148" s="223">
        <v>308</v>
      </c>
      <c r="C148" s="223">
        <v>463</v>
      </c>
      <c r="D148" s="223">
        <v>48</v>
      </c>
      <c r="E148" s="223">
        <v>1</v>
      </c>
      <c r="F148" s="224">
        <v>820</v>
      </c>
    </row>
    <row r="149" spans="1:6" ht="43.2" x14ac:dyDescent="0.3">
      <c r="A149" s="222" t="s">
        <v>607</v>
      </c>
      <c r="B149" s="223">
        <v>307</v>
      </c>
      <c r="C149" s="223">
        <v>461</v>
      </c>
      <c r="D149" s="223">
        <v>47</v>
      </c>
      <c r="E149" s="223">
        <v>1</v>
      </c>
      <c r="F149" s="224">
        <v>816</v>
      </c>
    </row>
    <row r="150" spans="1:6" ht="43.2" x14ac:dyDescent="0.3">
      <c r="A150" s="222" t="s">
        <v>608</v>
      </c>
      <c r="B150" s="223">
        <v>239</v>
      </c>
      <c r="C150" s="223">
        <v>473</v>
      </c>
      <c r="D150" s="223">
        <v>103</v>
      </c>
      <c r="E150" s="223">
        <v>1</v>
      </c>
      <c r="F150" s="224">
        <v>816</v>
      </c>
    </row>
    <row r="151" spans="1:6" ht="86.4" x14ac:dyDescent="0.3">
      <c r="A151" s="222" t="s">
        <v>609</v>
      </c>
      <c r="B151" s="223">
        <v>322</v>
      </c>
      <c r="C151" s="223">
        <v>481</v>
      </c>
      <c r="D151" s="223">
        <v>12</v>
      </c>
      <c r="E151" s="223">
        <v>0</v>
      </c>
      <c r="F151" s="224">
        <v>815</v>
      </c>
    </row>
    <row r="152" spans="1:6" ht="14.4" customHeight="1" x14ac:dyDescent="0.3">
      <c r="A152" s="384" t="s">
        <v>610</v>
      </c>
      <c r="B152" s="384" t="s">
        <v>610</v>
      </c>
      <c r="C152" s="384" t="s">
        <v>610</v>
      </c>
      <c r="D152" s="384" t="s">
        <v>610</v>
      </c>
      <c r="E152" s="384">
        <v>23</v>
      </c>
      <c r="F152" s="225">
        <v>23</v>
      </c>
    </row>
    <row r="153" spans="1:6" x14ac:dyDescent="0.3">
      <c r="A153" s="381" t="s">
        <v>611</v>
      </c>
      <c r="B153" s="381" t="s">
        <v>611</v>
      </c>
      <c r="C153" s="381" t="s">
        <v>611</v>
      </c>
      <c r="D153" s="381" t="s">
        <v>611</v>
      </c>
      <c r="E153" s="381">
        <v>830</v>
      </c>
      <c r="F153" s="226">
        <v>830</v>
      </c>
    </row>
    <row r="154" spans="1:6" x14ac:dyDescent="0.3">
      <c r="A154" s="382" t="s">
        <v>612</v>
      </c>
      <c r="B154" s="382" t="s">
        <v>612</v>
      </c>
      <c r="C154" s="382" t="s">
        <v>612</v>
      </c>
      <c r="D154" s="382" t="s">
        <v>612</v>
      </c>
      <c r="E154" s="382">
        <v>46</v>
      </c>
      <c r="F154" s="227">
        <v>46</v>
      </c>
    </row>
    <row r="155" spans="1:6" x14ac:dyDescent="0.3">
      <c r="A155" s="385" t="s">
        <v>610</v>
      </c>
      <c r="B155" s="385"/>
      <c r="C155" s="385"/>
      <c r="D155" s="385"/>
      <c r="E155" s="385"/>
      <c r="F155" s="385"/>
    </row>
    <row r="156" spans="1:6" x14ac:dyDescent="0.3">
      <c r="A156" s="383" t="s">
        <v>613</v>
      </c>
      <c r="B156" s="383"/>
      <c r="C156" s="383"/>
      <c r="D156" s="383"/>
      <c r="E156" s="383"/>
      <c r="F156" s="383"/>
    </row>
    <row r="157" spans="1:6" x14ac:dyDescent="0.3">
      <c r="A157" s="228" t="s">
        <v>614</v>
      </c>
      <c r="B157" s="228"/>
      <c r="C157" s="228"/>
      <c r="D157" s="228"/>
      <c r="E157" s="228"/>
      <c r="F157" s="228"/>
    </row>
    <row r="158" spans="1:6" x14ac:dyDescent="0.3">
      <c r="A158" s="228" t="s">
        <v>615</v>
      </c>
      <c r="B158" s="228"/>
      <c r="C158" s="228"/>
      <c r="D158" s="228"/>
      <c r="E158" s="228"/>
      <c r="F158" s="228"/>
    </row>
    <row r="159" spans="1:6" x14ac:dyDescent="0.3">
      <c r="A159" s="228" t="s">
        <v>616</v>
      </c>
      <c r="B159" s="228"/>
      <c r="C159" s="228"/>
      <c r="D159" s="228"/>
      <c r="E159" s="228"/>
      <c r="F159" s="228"/>
    </row>
    <row r="160" spans="1:6" x14ac:dyDescent="0.3">
      <c r="A160" s="228" t="s">
        <v>617</v>
      </c>
      <c r="B160" s="228"/>
      <c r="C160" s="228"/>
      <c r="D160" s="228"/>
      <c r="E160" s="228"/>
      <c r="F160" s="228"/>
    </row>
    <row r="161" spans="1:6" x14ac:dyDescent="0.3">
      <c r="A161" s="228" t="s">
        <v>618</v>
      </c>
      <c r="B161" s="228"/>
      <c r="C161" s="228"/>
      <c r="D161" s="228"/>
      <c r="E161" s="228"/>
      <c r="F161" s="228"/>
    </row>
    <row r="162" spans="1:6" x14ac:dyDescent="0.3">
      <c r="A162" s="228" t="s">
        <v>619</v>
      </c>
      <c r="B162" s="228"/>
      <c r="C162" s="228"/>
      <c r="D162" s="228"/>
      <c r="E162" s="228"/>
      <c r="F162" s="228"/>
    </row>
    <row r="163" spans="1:6" x14ac:dyDescent="0.3">
      <c r="A163" s="228" t="s">
        <v>620</v>
      </c>
      <c r="B163" s="228"/>
      <c r="C163" s="228"/>
      <c r="D163" s="228"/>
      <c r="E163" s="228"/>
      <c r="F163" s="228"/>
    </row>
    <row r="164" spans="1:6" x14ac:dyDescent="0.3">
      <c r="A164" s="228" t="s">
        <v>621</v>
      </c>
      <c r="B164" s="228"/>
      <c r="C164" s="228"/>
      <c r="D164" s="228"/>
      <c r="E164" s="228"/>
      <c r="F164" s="228"/>
    </row>
    <row r="165" spans="1:6" x14ac:dyDescent="0.3">
      <c r="A165" s="214" t="s">
        <v>584</v>
      </c>
      <c r="B165" s="215"/>
      <c r="C165" s="216"/>
      <c r="D165" s="217"/>
      <c r="E165" s="217"/>
      <c r="F165" s="217"/>
    </row>
    <row r="166" spans="1:6" x14ac:dyDescent="0.3">
      <c r="A166" s="218" t="s">
        <v>622</v>
      </c>
      <c r="B166" s="217"/>
      <c r="C166" s="217"/>
      <c r="D166" s="217"/>
      <c r="E166" s="217"/>
      <c r="F166" s="217"/>
    </row>
    <row r="167" spans="1:6" ht="14.4" customHeight="1" x14ac:dyDescent="0.3">
      <c r="A167" s="378" t="s">
        <v>623</v>
      </c>
      <c r="B167" s="378" t="s">
        <v>623</v>
      </c>
      <c r="C167" s="378" t="s">
        <v>623</v>
      </c>
      <c r="D167" s="378" t="s">
        <v>623</v>
      </c>
      <c r="E167" s="378" t="s">
        <v>623</v>
      </c>
      <c r="F167" s="378" t="s">
        <v>623</v>
      </c>
    </row>
    <row r="168" spans="1:6" x14ac:dyDescent="0.3">
      <c r="A168" s="219" t="s">
        <v>587</v>
      </c>
      <c r="B168" s="220" t="s">
        <v>588</v>
      </c>
      <c r="C168" s="220" t="s">
        <v>589</v>
      </c>
      <c r="D168" s="220" t="s">
        <v>590</v>
      </c>
      <c r="E168" s="220" t="s">
        <v>591</v>
      </c>
      <c r="F168" s="221" t="s">
        <v>592</v>
      </c>
    </row>
    <row r="169" spans="1:6" ht="28.8" x14ac:dyDescent="0.3">
      <c r="A169" s="222" t="s">
        <v>624</v>
      </c>
      <c r="B169" s="223">
        <v>356</v>
      </c>
      <c r="C169" s="223">
        <v>437</v>
      </c>
      <c r="D169" s="223">
        <v>15</v>
      </c>
      <c r="E169" s="223">
        <v>0</v>
      </c>
      <c r="F169" s="224">
        <v>808</v>
      </c>
    </row>
    <row r="170" spans="1:6" ht="57.6" x14ac:dyDescent="0.3">
      <c r="A170" s="222" t="s">
        <v>625</v>
      </c>
      <c r="B170" s="223">
        <v>287</v>
      </c>
      <c r="C170" s="223">
        <v>483</v>
      </c>
      <c r="D170" s="223">
        <v>30</v>
      </c>
      <c r="E170" s="223">
        <v>0</v>
      </c>
      <c r="F170" s="224">
        <v>800</v>
      </c>
    </row>
    <row r="171" spans="1:6" ht="57.6" x14ac:dyDescent="0.3">
      <c r="A171" s="222" t="s">
        <v>626</v>
      </c>
      <c r="B171" s="223">
        <v>264</v>
      </c>
      <c r="C171" s="223">
        <v>489</v>
      </c>
      <c r="D171" s="223">
        <v>42</v>
      </c>
      <c r="E171" s="223">
        <v>1</v>
      </c>
      <c r="F171" s="224">
        <v>796</v>
      </c>
    </row>
    <row r="172" spans="1:6" ht="86.4" x14ac:dyDescent="0.3">
      <c r="A172" s="222" t="s">
        <v>627</v>
      </c>
      <c r="B172" s="223">
        <v>335</v>
      </c>
      <c r="C172" s="223">
        <v>430</v>
      </c>
      <c r="D172" s="223">
        <v>28</v>
      </c>
      <c r="E172" s="223">
        <v>1</v>
      </c>
      <c r="F172" s="224">
        <v>794</v>
      </c>
    </row>
    <row r="173" spans="1:6" x14ac:dyDescent="0.3">
      <c r="A173" s="381" t="s">
        <v>611</v>
      </c>
      <c r="B173" s="381" t="s">
        <v>611</v>
      </c>
      <c r="C173" s="381" t="s">
        <v>611</v>
      </c>
      <c r="D173" s="381" t="s">
        <v>611</v>
      </c>
      <c r="E173" s="381">
        <v>810</v>
      </c>
      <c r="F173" s="226">
        <v>810</v>
      </c>
    </row>
    <row r="174" spans="1:6" x14ac:dyDescent="0.3">
      <c r="A174" s="382" t="s">
        <v>612</v>
      </c>
      <c r="B174" s="382" t="s">
        <v>612</v>
      </c>
      <c r="C174" s="382" t="s">
        <v>612</v>
      </c>
      <c r="D174" s="382" t="s">
        <v>612</v>
      </c>
      <c r="E174" s="382">
        <v>66</v>
      </c>
      <c r="F174" s="227">
        <v>66</v>
      </c>
    </row>
    <row r="175" spans="1:6" x14ac:dyDescent="0.3">
      <c r="A175" s="214" t="s">
        <v>584</v>
      </c>
      <c r="B175" s="215"/>
      <c r="C175" s="216"/>
      <c r="D175" s="217"/>
      <c r="E175" s="217"/>
      <c r="F175" s="217"/>
    </row>
    <row r="176" spans="1:6" x14ac:dyDescent="0.3">
      <c r="A176" s="218" t="s">
        <v>628</v>
      </c>
      <c r="B176" s="217"/>
      <c r="C176" s="217"/>
      <c r="D176" s="217"/>
      <c r="E176" s="217"/>
      <c r="F176" s="217"/>
    </row>
    <row r="177" spans="1:6" x14ac:dyDescent="0.3">
      <c r="A177" s="378" t="s">
        <v>629</v>
      </c>
      <c r="B177" s="378" t="s">
        <v>629</v>
      </c>
      <c r="C177" s="378" t="s">
        <v>629</v>
      </c>
      <c r="D177" s="217"/>
      <c r="E177" s="217"/>
      <c r="F177" s="217"/>
    </row>
    <row r="178" spans="1:6" x14ac:dyDescent="0.3">
      <c r="A178" s="219" t="s">
        <v>587</v>
      </c>
      <c r="B178" s="221" t="s">
        <v>630</v>
      </c>
      <c r="C178" s="221" t="s">
        <v>592</v>
      </c>
      <c r="D178" s="217"/>
      <c r="E178" s="217"/>
      <c r="F178" s="217"/>
    </row>
    <row r="179" spans="1:6" x14ac:dyDescent="0.3">
      <c r="A179" s="222" t="s">
        <v>631</v>
      </c>
      <c r="B179" s="229">
        <v>0.56000000000000005</v>
      </c>
      <c r="C179" s="224">
        <v>456</v>
      </c>
      <c r="D179" s="217"/>
      <c r="E179" s="217"/>
      <c r="F179" s="217"/>
    </row>
    <row r="180" spans="1:6" x14ac:dyDescent="0.3">
      <c r="A180" s="222" t="s">
        <v>632</v>
      </c>
      <c r="B180" s="229">
        <v>0.44</v>
      </c>
      <c r="C180" s="224">
        <v>358</v>
      </c>
      <c r="D180" s="217"/>
      <c r="E180" s="217"/>
      <c r="F180" s="217"/>
    </row>
    <row r="181" spans="1:6" x14ac:dyDescent="0.3">
      <c r="A181" s="381" t="s">
        <v>611</v>
      </c>
      <c r="B181" s="381">
        <v>814</v>
      </c>
      <c r="C181" s="226">
        <v>814</v>
      </c>
      <c r="D181" s="217"/>
      <c r="E181" s="217"/>
      <c r="F181" s="217"/>
    </row>
    <row r="182" spans="1:6" x14ac:dyDescent="0.3">
      <c r="A182" s="382" t="s">
        <v>612</v>
      </c>
      <c r="B182" s="382">
        <v>62</v>
      </c>
      <c r="C182" s="227">
        <v>62</v>
      </c>
      <c r="D182" s="217"/>
      <c r="E182" s="217"/>
      <c r="F182" s="217"/>
    </row>
    <row r="183" spans="1:6" x14ac:dyDescent="0.3">
      <c r="A183" s="378" t="s">
        <v>633</v>
      </c>
      <c r="B183" s="378" t="s">
        <v>633</v>
      </c>
      <c r="C183" s="378" t="s">
        <v>633</v>
      </c>
      <c r="D183" s="217"/>
      <c r="E183" s="217"/>
      <c r="F183" s="217"/>
    </row>
    <row r="184" spans="1:6" x14ac:dyDescent="0.3">
      <c r="A184" s="219" t="s">
        <v>587</v>
      </c>
      <c r="B184" s="221" t="s">
        <v>630</v>
      </c>
      <c r="C184" s="221" t="s">
        <v>592</v>
      </c>
      <c r="D184" s="217"/>
      <c r="E184" s="217"/>
      <c r="F184" s="217"/>
    </row>
    <row r="185" spans="1:6" x14ac:dyDescent="0.3">
      <c r="A185" s="222" t="s">
        <v>631</v>
      </c>
      <c r="B185" s="229">
        <v>0.33799999999999997</v>
      </c>
      <c r="C185" s="224">
        <v>261</v>
      </c>
      <c r="D185" s="217"/>
      <c r="E185" s="217"/>
      <c r="F185" s="217"/>
    </row>
    <row r="186" spans="1:6" x14ac:dyDescent="0.3">
      <c r="A186" s="222" t="s">
        <v>632</v>
      </c>
      <c r="B186" s="229">
        <v>0.66200000000000003</v>
      </c>
      <c r="C186" s="224">
        <v>511</v>
      </c>
      <c r="D186" s="217"/>
      <c r="E186" s="217"/>
      <c r="F186" s="217"/>
    </row>
    <row r="187" spans="1:6" x14ac:dyDescent="0.3">
      <c r="A187" s="379" t="s">
        <v>611</v>
      </c>
      <c r="B187" s="379">
        <v>772</v>
      </c>
      <c r="C187" s="212">
        <v>772</v>
      </c>
      <c r="D187" s="88"/>
      <c r="E187" s="88"/>
      <c r="F187" s="88"/>
    </row>
    <row r="188" spans="1:6" x14ac:dyDescent="0.3">
      <c r="A188" s="380" t="s">
        <v>612</v>
      </c>
      <c r="B188" s="380">
        <v>104</v>
      </c>
      <c r="C188" s="213">
        <v>104</v>
      </c>
      <c r="D188" s="88"/>
      <c r="E188" s="88"/>
      <c r="F188" s="88"/>
    </row>
  </sheetData>
  <mergeCells count="15">
    <mergeCell ref="A156:F156"/>
    <mergeCell ref="A133:F133"/>
    <mergeCell ref="A152:E152"/>
    <mergeCell ref="A153:E153"/>
    <mergeCell ref="A154:E154"/>
    <mergeCell ref="A155:F155"/>
    <mergeCell ref="A183:C183"/>
    <mergeCell ref="A187:B187"/>
    <mergeCell ref="A188:B188"/>
    <mergeCell ref="A167:F167"/>
    <mergeCell ref="A173:E173"/>
    <mergeCell ref="A174:E174"/>
    <mergeCell ref="A177:C177"/>
    <mergeCell ref="A181:B181"/>
    <mergeCell ref="A182:B182"/>
  </mergeCells>
  <hyperlinks>
    <hyperlink ref="E26" location="'Attendance country'!A1" display="See entire country breakdown"/>
    <hyperlink ref="A10" location="'Kenes Toronto 2014'!A1" display="VIEW FINAL REPORT BY KENE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130"/>
  <sheetViews>
    <sheetView workbookViewId="0">
      <selection activeCell="E41" sqref="E41"/>
    </sheetView>
  </sheetViews>
  <sheetFormatPr defaultRowHeight="14.4" x14ac:dyDescent="0.3"/>
  <cols>
    <col min="1" max="1" width="32.33203125" customWidth="1"/>
    <col min="2" max="2" width="11.33203125" customWidth="1"/>
    <col min="3" max="3" width="12.109375" customWidth="1"/>
    <col min="5" max="5" width="16.5546875" customWidth="1"/>
    <col min="6" max="6" width="17.88671875" customWidth="1"/>
  </cols>
  <sheetData>
    <row r="10" spans="1:4" x14ac:dyDescent="0.3">
      <c r="A10" t="s">
        <v>583</v>
      </c>
    </row>
    <row r="12" spans="1:4" x14ac:dyDescent="0.3">
      <c r="A12" s="7" t="s">
        <v>89</v>
      </c>
      <c r="B12" s="8"/>
      <c r="C12" s="9"/>
      <c r="D12" s="85"/>
    </row>
    <row r="13" spans="1:4" x14ac:dyDescent="0.3">
      <c r="A13" s="10" t="s">
        <v>131</v>
      </c>
      <c r="B13" s="11" t="s">
        <v>725</v>
      </c>
      <c r="C13" s="12"/>
      <c r="D13" s="11"/>
    </row>
    <row r="14" spans="1:4" x14ac:dyDescent="0.3">
      <c r="A14" s="10" t="s">
        <v>133</v>
      </c>
      <c r="B14" s="11" t="s">
        <v>134</v>
      </c>
      <c r="C14" s="12"/>
      <c r="D14" s="11"/>
    </row>
    <row r="15" spans="1:4" x14ac:dyDescent="0.3">
      <c r="A15" s="21" t="s">
        <v>135</v>
      </c>
      <c r="B15" s="22" t="s">
        <v>136</v>
      </c>
      <c r="C15" s="25"/>
      <c r="D15" s="11"/>
    </row>
    <row r="16" spans="1:4" x14ac:dyDescent="0.3">
      <c r="A16" s="11"/>
      <c r="B16" s="11"/>
      <c r="C16" s="11"/>
      <c r="D16" s="11"/>
    </row>
    <row r="17" spans="1:6" x14ac:dyDescent="0.3">
      <c r="A17" s="7" t="s">
        <v>78</v>
      </c>
      <c r="B17" s="8"/>
      <c r="C17" s="8"/>
      <c r="D17" s="81" t="s">
        <v>149</v>
      </c>
      <c r="E17" s="26" t="s">
        <v>137</v>
      </c>
      <c r="F17" s="31" t="s">
        <v>148</v>
      </c>
    </row>
    <row r="18" spans="1:6" x14ac:dyDescent="0.3">
      <c r="A18" s="10" t="s">
        <v>3</v>
      </c>
      <c r="B18" s="11"/>
      <c r="C18" s="11"/>
      <c r="D18" s="80">
        <v>1</v>
      </c>
      <c r="E18" s="76"/>
      <c r="F18" s="77"/>
    </row>
    <row r="19" spans="1:6" x14ac:dyDescent="0.3">
      <c r="A19" s="10" t="s">
        <v>4</v>
      </c>
      <c r="B19" s="11"/>
      <c r="C19" s="11"/>
      <c r="D19" s="80">
        <v>2</v>
      </c>
      <c r="E19" s="76"/>
      <c r="F19" s="77"/>
    </row>
    <row r="20" spans="1:6" x14ac:dyDescent="0.3">
      <c r="A20" s="10" t="s">
        <v>5</v>
      </c>
      <c r="B20" s="11"/>
      <c r="C20" s="11"/>
      <c r="D20" s="80">
        <v>3</v>
      </c>
      <c r="E20" s="76"/>
      <c r="F20" s="77"/>
    </row>
    <row r="21" spans="1:6" x14ac:dyDescent="0.3">
      <c r="A21" s="10" t="s">
        <v>6</v>
      </c>
      <c r="B21" s="11"/>
      <c r="C21" s="11"/>
      <c r="D21" s="80">
        <v>4</v>
      </c>
      <c r="E21" s="76"/>
      <c r="F21" s="77"/>
    </row>
    <row r="22" spans="1:6" x14ac:dyDescent="0.3">
      <c r="A22" s="10" t="s">
        <v>7</v>
      </c>
      <c r="B22" s="11"/>
      <c r="C22" s="11"/>
      <c r="D22" s="80">
        <v>5</v>
      </c>
      <c r="E22" s="76"/>
      <c r="F22" s="77"/>
    </row>
    <row r="23" spans="1:6" x14ac:dyDescent="0.3">
      <c r="A23" s="10" t="s">
        <v>1</v>
      </c>
      <c r="B23" s="29"/>
      <c r="C23" s="11"/>
      <c r="D23" s="80">
        <v>6</v>
      </c>
      <c r="E23" s="76"/>
      <c r="F23" s="77"/>
    </row>
    <row r="24" spans="1:6" x14ac:dyDescent="0.3">
      <c r="A24" s="13" t="s">
        <v>77</v>
      </c>
      <c r="B24" s="14">
        <f>SUM(B18:B23)</f>
        <v>0</v>
      </c>
      <c r="C24" s="11"/>
      <c r="D24" s="80">
        <v>7</v>
      </c>
      <c r="E24" s="76"/>
      <c r="F24" s="77"/>
    </row>
    <row r="25" spans="1:6" x14ac:dyDescent="0.3">
      <c r="A25" s="15" t="s">
        <v>79</v>
      </c>
      <c r="B25" s="16"/>
      <c r="C25" s="82"/>
      <c r="D25" s="82">
        <v>8</v>
      </c>
      <c r="E25" s="78"/>
      <c r="F25" s="79"/>
    </row>
    <row r="26" spans="1:6" x14ac:dyDescent="0.3">
      <c r="E26" t="s">
        <v>279</v>
      </c>
      <c r="F26" s="76"/>
    </row>
    <row r="27" spans="1:6" x14ac:dyDescent="0.3">
      <c r="A27" s="17" t="s">
        <v>0</v>
      </c>
      <c r="B27" s="18"/>
      <c r="C27" s="19"/>
      <c r="D27" s="11"/>
    </row>
    <row r="28" spans="1:6" x14ac:dyDescent="0.3">
      <c r="A28" s="83" t="s">
        <v>150</v>
      </c>
      <c r="B28" s="84"/>
      <c r="C28" s="25"/>
      <c r="D28" s="11"/>
    </row>
    <row r="30" spans="1:6" x14ac:dyDescent="0.3">
      <c r="A30" s="17" t="s">
        <v>655</v>
      </c>
      <c r="B30" s="18"/>
      <c r="C30" s="19"/>
      <c r="D30" s="11"/>
    </row>
    <row r="31" spans="1:6" x14ac:dyDescent="0.3">
      <c r="A31" s="10" t="s">
        <v>33</v>
      </c>
      <c r="B31" s="11"/>
      <c r="C31" s="12" t="s">
        <v>50</v>
      </c>
      <c r="D31" s="11"/>
    </row>
    <row r="32" spans="1:6" x14ac:dyDescent="0.3">
      <c r="A32" s="10" t="s">
        <v>48</v>
      </c>
      <c r="B32" s="20"/>
      <c r="C32" s="12" t="s">
        <v>50</v>
      </c>
      <c r="D32" s="11"/>
      <c r="E32" s="5" t="s">
        <v>51</v>
      </c>
    </row>
    <row r="33" spans="1:5" x14ac:dyDescent="0.3">
      <c r="A33" s="21" t="s">
        <v>8</v>
      </c>
      <c r="B33" s="22"/>
      <c r="C33" s="23" t="s">
        <v>726</v>
      </c>
      <c r="D33" s="75"/>
      <c r="E33" s="6"/>
    </row>
    <row r="35" spans="1:5" x14ac:dyDescent="0.3">
      <c r="A35" s="17" t="s">
        <v>47</v>
      </c>
      <c r="B35" s="18">
        <v>21</v>
      </c>
      <c r="C35" s="19"/>
      <c r="D35" s="11"/>
    </row>
    <row r="36" spans="1:5" x14ac:dyDescent="0.3">
      <c r="A36" s="83" t="s">
        <v>119</v>
      </c>
      <c r="B36" s="246">
        <f>100000</f>
        <v>100000</v>
      </c>
      <c r="C36" s="247" t="s">
        <v>654</v>
      </c>
      <c r="D36" s="29"/>
    </row>
    <row r="37" spans="1:5" x14ac:dyDescent="0.3">
      <c r="B37" s="4"/>
    </row>
    <row r="38" spans="1:5" x14ac:dyDescent="0.3">
      <c r="A38" s="7" t="s">
        <v>22</v>
      </c>
      <c r="B38" s="31"/>
      <c r="C38" s="29"/>
      <c r="D38" s="29"/>
    </row>
    <row r="39" spans="1:5" x14ac:dyDescent="0.3">
      <c r="A39" s="27" t="s">
        <v>89</v>
      </c>
      <c r="B39" s="32"/>
      <c r="C39" s="30"/>
      <c r="D39" s="30"/>
    </row>
    <row r="40" spans="1:5" x14ac:dyDescent="0.3">
      <c r="A40" s="34" t="s">
        <v>23</v>
      </c>
      <c r="B40" s="369">
        <v>830</v>
      </c>
      <c r="C40" s="29"/>
      <c r="D40" s="29"/>
    </row>
    <row r="41" spans="1:5" x14ac:dyDescent="0.3">
      <c r="A41" s="10" t="s">
        <v>24</v>
      </c>
      <c r="B41" s="68"/>
      <c r="C41" s="29"/>
      <c r="D41" s="29"/>
    </row>
    <row r="42" spans="1:5" x14ac:dyDescent="0.3">
      <c r="A42" s="10" t="s">
        <v>84</v>
      </c>
      <c r="B42" s="68"/>
      <c r="C42" s="29"/>
      <c r="D42" s="29"/>
    </row>
    <row r="43" spans="1:5" x14ac:dyDescent="0.3">
      <c r="A43" s="21" t="s">
        <v>25</v>
      </c>
      <c r="B43" s="69"/>
      <c r="C43" s="29"/>
      <c r="D43" s="29"/>
    </row>
    <row r="45" spans="1:5" x14ac:dyDescent="0.3">
      <c r="A45" s="17" t="s">
        <v>80</v>
      </c>
      <c r="B45" s="19">
        <v>28</v>
      </c>
    </row>
    <row r="46" spans="1:5" x14ac:dyDescent="0.3">
      <c r="A46" s="10" t="s">
        <v>81</v>
      </c>
      <c r="B46" s="12">
        <v>2</v>
      </c>
    </row>
    <row r="47" spans="1:5" x14ac:dyDescent="0.3">
      <c r="A47" s="28" t="s">
        <v>85</v>
      </c>
      <c r="B47" s="25"/>
    </row>
    <row r="49" spans="1:5" x14ac:dyDescent="0.3">
      <c r="A49" s="17" t="s">
        <v>26</v>
      </c>
      <c r="B49" s="19">
        <v>257</v>
      </c>
    </row>
    <row r="50" spans="1:5" x14ac:dyDescent="0.3">
      <c r="A50" s="28" t="s">
        <v>27</v>
      </c>
      <c r="B50" s="25"/>
    </row>
    <row r="52" spans="1:5" x14ac:dyDescent="0.3">
      <c r="A52" s="17" t="s">
        <v>744</v>
      </c>
      <c r="B52" s="19">
        <v>467</v>
      </c>
    </row>
    <row r="53" spans="1:5" x14ac:dyDescent="0.3">
      <c r="A53" s="28" t="s">
        <v>83</v>
      </c>
      <c r="B53" s="25"/>
    </row>
    <row r="55" spans="1:5" x14ac:dyDescent="0.3">
      <c r="A55" s="17" t="s">
        <v>30</v>
      </c>
      <c r="B55" s="19"/>
    </row>
    <row r="56" spans="1:5" x14ac:dyDescent="0.3">
      <c r="A56" s="10" t="s">
        <v>31</v>
      </c>
      <c r="B56" s="12"/>
    </row>
    <row r="57" spans="1:5" x14ac:dyDescent="0.3">
      <c r="A57" s="28" t="s">
        <v>32</v>
      </c>
      <c r="B57" s="25"/>
    </row>
    <row r="58" spans="1:5" x14ac:dyDescent="0.3">
      <c r="A58" s="33"/>
      <c r="B58" s="11"/>
    </row>
    <row r="59" spans="1:5" x14ac:dyDescent="0.3">
      <c r="A59" s="52" t="s">
        <v>90</v>
      </c>
      <c r="B59" s="53"/>
      <c r="C59" s="54"/>
      <c r="D59" s="54"/>
      <c r="E59" s="55"/>
    </row>
    <row r="60" spans="1:5" x14ac:dyDescent="0.3">
      <c r="A60" s="56" t="s">
        <v>106</v>
      </c>
      <c r="B60" s="57"/>
      <c r="C60" s="58" t="s">
        <v>107</v>
      </c>
      <c r="D60" s="58"/>
      <c r="E60" s="59"/>
    </row>
    <row r="61" spans="1:5" x14ac:dyDescent="0.3">
      <c r="A61" s="41" t="s">
        <v>91</v>
      </c>
      <c r="B61" s="42"/>
      <c r="C61" s="50" t="s">
        <v>108</v>
      </c>
      <c r="D61" s="50"/>
      <c r="E61" s="51"/>
    </row>
    <row r="62" spans="1:5" x14ac:dyDescent="0.3">
      <c r="A62" s="39" t="s">
        <v>92</v>
      </c>
      <c r="B62" s="40"/>
      <c r="C62" s="44" t="s">
        <v>109</v>
      </c>
      <c r="D62" s="44"/>
      <c r="E62" s="45"/>
    </row>
    <row r="63" spans="1:5" x14ac:dyDescent="0.3">
      <c r="A63" s="39" t="s">
        <v>93</v>
      </c>
      <c r="B63" s="40"/>
      <c r="C63" s="44" t="s">
        <v>110</v>
      </c>
      <c r="D63" s="44"/>
      <c r="E63" s="45"/>
    </row>
    <row r="64" spans="1:5" x14ac:dyDescent="0.3">
      <c r="A64" s="39" t="s">
        <v>94</v>
      </c>
      <c r="B64" s="40"/>
      <c r="C64" s="44" t="s">
        <v>111</v>
      </c>
      <c r="D64" s="44"/>
      <c r="E64" s="45"/>
    </row>
    <row r="65" spans="1:5" x14ac:dyDescent="0.3">
      <c r="A65" s="39" t="s">
        <v>95</v>
      </c>
      <c r="B65" s="40"/>
      <c r="C65" s="44" t="s">
        <v>114</v>
      </c>
      <c r="D65" s="44"/>
      <c r="E65" s="45"/>
    </row>
    <row r="66" spans="1:5" x14ac:dyDescent="0.3">
      <c r="A66" s="37" t="s">
        <v>96</v>
      </c>
      <c r="B66" s="38"/>
      <c r="C66" s="44" t="s">
        <v>112</v>
      </c>
      <c r="D66" s="44"/>
      <c r="E66" s="45"/>
    </row>
    <row r="67" spans="1:5" x14ac:dyDescent="0.3">
      <c r="A67" s="39" t="s">
        <v>98</v>
      </c>
      <c r="B67" s="40"/>
      <c r="C67" s="44" t="s">
        <v>113</v>
      </c>
      <c r="D67" s="44"/>
      <c r="E67" s="45"/>
    </row>
    <row r="68" spans="1:5" x14ac:dyDescent="0.3">
      <c r="A68" s="39" t="s">
        <v>99</v>
      </c>
      <c r="B68" s="40"/>
      <c r="C68" s="43" t="s">
        <v>115</v>
      </c>
      <c r="D68" s="43"/>
      <c r="E68" s="45"/>
    </row>
    <row r="69" spans="1:5" x14ac:dyDescent="0.3">
      <c r="A69" s="39" t="s">
        <v>100</v>
      </c>
      <c r="B69" s="40"/>
      <c r="C69" s="43" t="s">
        <v>116</v>
      </c>
      <c r="D69" s="43"/>
      <c r="E69" s="45"/>
    </row>
    <row r="70" spans="1:5" x14ac:dyDescent="0.3">
      <c r="A70" s="39" t="s">
        <v>101</v>
      </c>
      <c r="B70" s="40"/>
      <c r="C70" s="43" t="s">
        <v>117</v>
      </c>
      <c r="D70" s="43"/>
      <c r="E70" s="45"/>
    </row>
    <row r="71" spans="1:5" x14ac:dyDescent="0.3">
      <c r="A71" s="39" t="s">
        <v>102</v>
      </c>
      <c r="B71" s="40"/>
      <c r="C71" s="43" t="s">
        <v>118</v>
      </c>
      <c r="D71" s="43"/>
      <c r="E71" s="45"/>
    </row>
    <row r="72" spans="1:5" x14ac:dyDescent="0.3">
      <c r="A72" s="39" t="s">
        <v>103</v>
      </c>
      <c r="B72" s="40"/>
      <c r="C72" s="46"/>
      <c r="D72" s="46"/>
      <c r="E72" s="47"/>
    </row>
    <row r="73" spans="1:5" x14ac:dyDescent="0.3">
      <c r="A73" s="39" t="s">
        <v>104</v>
      </c>
      <c r="B73" s="40"/>
      <c r="C73" s="46"/>
      <c r="D73" s="46"/>
      <c r="E73" s="47"/>
    </row>
    <row r="74" spans="1:5" x14ac:dyDescent="0.3">
      <c r="A74" s="39" t="s">
        <v>97</v>
      </c>
      <c r="B74" s="40"/>
      <c r="C74" s="46"/>
      <c r="D74" s="46"/>
      <c r="E74" s="47"/>
    </row>
    <row r="75" spans="1:5" x14ac:dyDescent="0.3">
      <c r="A75" s="41" t="s">
        <v>105</v>
      </c>
      <c r="B75" s="42"/>
      <c r="C75" s="48"/>
      <c r="D75" s="48"/>
      <c r="E75" s="49"/>
    </row>
    <row r="77" spans="1:5" x14ac:dyDescent="0.3">
      <c r="A77" s="7" t="s">
        <v>37</v>
      </c>
      <c r="B77" s="26"/>
      <c r="C77" s="26"/>
      <c r="D77" s="26"/>
      <c r="E77" s="31"/>
    </row>
    <row r="78" spans="1:5" x14ac:dyDescent="0.3">
      <c r="A78" s="60" t="s">
        <v>34</v>
      </c>
      <c r="B78" s="61" t="s">
        <v>10</v>
      </c>
      <c r="C78" s="62" t="s">
        <v>35</v>
      </c>
      <c r="D78" s="62"/>
      <c r="E78" s="63" t="s">
        <v>36</v>
      </c>
    </row>
    <row r="79" spans="1:5" x14ac:dyDescent="0.3">
      <c r="A79" s="34">
        <v>1</v>
      </c>
      <c r="B79" s="11"/>
      <c r="C79" s="64"/>
      <c r="D79" s="64"/>
      <c r="E79" s="65"/>
    </row>
    <row r="80" spans="1:5" x14ac:dyDescent="0.3">
      <c r="A80" s="34">
        <v>2</v>
      </c>
      <c r="B80" s="11"/>
      <c r="C80" s="64"/>
      <c r="D80" s="64"/>
      <c r="E80" s="65"/>
    </row>
    <row r="81" spans="1:5" x14ac:dyDescent="0.3">
      <c r="A81" s="34">
        <v>3</v>
      </c>
      <c r="B81" s="11"/>
      <c r="C81" s="64"/>
      <c r="D81" s="64"/>
      <c r="E81" s="65"/>
    </row>
    <row r="82" spans="1:5" x14ac:dyDescent="0.3">
      <c r="A82" s="34">
        <v>4</v>
      </c>
      <c r="B82" s="11"/>
      <c r="C82" s="64"/>
      <c r="D82" s="64"/>
      <c r="E82" s="65"/>
    </row>
    <row r="83" spans="1:5" x14ac:dyDescent="0.3">
      <c r="A83" s="34">
        <v>5</v>
      </c>
      <c r="B83" s="11"/>
      <c r="C83" s="64"/>
      <c r="D83" s="64"/>
      <c r="E83" s="65"/>
    </row>
    <row r="84" spans="1:5" x14ac:dyDescent="0.3">
      <c r="A84" s="34">
        <v>6</v>
      </c>
      <c r="B84" s="11"/>
      <c r="C84" s="64"/>
      <c r="D84" s="64"/>
      <c r="E84" s="65"/>
    </row>
    <row r="85" spans="1:5" x14ac:dyDescent="0.3">
      <c r="A85" s="34">
        <v>7</v>
      </c>
      <c r="B85" s="11"/>
      <c r="C85" s="64"/>
      <c r="D85" s="64"/>
      <c r="E85" s="65"/>
    </row>
    <row r="86" spans="1:5" x14ac:dyDescent="0.3">
      <c r="A86" s="34">
        <v>8</v>
      </c>
      <c r="B86" s="11"/>
      <c r="C86" s="64"/>
      <c r="D86" s="64"/>
      <c r="E86" s="65"/>
    </row>
    <row r="87" spans="1:5" x14ac:dyDescent="0.3">
      <c r="A87" s="34">
        <v>9</v>
      </c>
      <c r="B87" s="11"/>
      <c r="C87" s="64"/>
      <c r="D87" s="64"/>
      <c r="E87" s="65"/>
    </row>
    <row r="88" spans="1:5" x14ac:dyDescent="0.3">
      <c r="A88" s="34">
        <v>10</v>
      </c>
      <c r="B88" s="11"/>
      <c r="C88" s="64"/>
      <c r="D88" s="64"/>
      <c r="E88" s="65"/>
    </row>
    <row r="89" spans="1:5" x14ac:dyDescent="0.3">
      <c r="A89" s="36">
        <v>11</v>
      </c>
      <c r="B89" s="22"/>
      <c r="C89" s="24"/>
      <c r="D89" s="24"/>
      <c r="E89" s="66"/>
    </row>
    <row r="90" spans="1:5" x14ac:dyDescent="0.3">
      <c r="A90" s="71" t="s">
        <v>77</v>
      </c>
      <c r="B90" s="72"/>
      <c r="C90" s="73">
        <f>SUM(C79:C89)</f>
        <v>0</v>
      </c>
      <c r="D90" s="73"/>
      <c r="E90" s="74">
        <f>SUM(E79:E89)</f>
        <v>0</v>
      </c>
    </row>
    <row r="91" spans="1:5" x14ac:dyDescent="0.3">
      <c r="A91" s="1"/>
      <c r="C91" s="70"/>
      <c r="D91" s="70"/>
      <c r="E91" s="70"/>
    </row>
    <row r="92" spans="1:5" x14ac:dyDescent="0.3">
      <c r="A92" s="7" t="s">
        <v>38</v>
      </c>
      <c r="B92" s="26"/>
      <c r="C92" s="26"/>
      <c r="D92" s="26"/>
      <c r="E92" s="31"/>
    </row>
    <row r="93" spans="1:5" x14ac:dyDescent="0.3">
      <c r="A93" s="60" t="s">
        <v>34</v>
      </c>
      <c r="B93" s="61" t="s">
        <v>10</v>
      </c>
      <c r="C93" s="62" t="s">
        <v>35</v>
      </c>
      <c r="D93" s="62"/>
      <c r="E93" s="63" t="s">
        <v>36</v>
      </c>
    </row>
    <row r="94" spans="1:5" x14ac:dyDescent="0.3">
      <c r="A94" s="34">
        <v>1</v>
      </c>
      <c r="B94" s="11"/>
      <c r="C94" s="64"/>
      <c r="D94" s="64"/>
      <c r="E94" s="65"/>
    </row>
    <row r="95" spans="1:5" x14ac:dyDescent="0.3">
      <c r="A95" s="34">
        <v>2</v>
      </c>
      <c r="B95" s="11"/>
      <c r="C95" s="64"/>
      <c r="D95" s="64"/>
      <c r="E95" s="65"/>
    </row>
    <row r="96" spans="1:5" x14ac:dyDescent="0.3">
      <c r="A96" s="34">
        <v>3</v>
      </c>
      <c r="B96" s="11"/>
      <c r="C96" s="64"/>
      <c r="D96" s="64"/>
      <c r="E96" s="65"/>
    </row>
    <row r="97" spans="1:5" x14ac:dyDescent="0.3">
      <c r="A97" s="34">
        <v>4</v>
      </c>
      <c r="B97" s="11"/>
      <c r="C97" s="64"/>
      <c r="D97" s="64"/>
      <c r="E97" s="65"/>
    </row>
    <row r="98" spans="1:5" x14ac:dyDescent="0.3">
      <c r="A98" s="34">
        <v>5</v>
      </c>
      <c r="B98" s="11"/>
      <c r="C98" s="64"/>
      <c r="D98" s="64"/>
      <c r="E98" s="65"/>
    </row>
    <row r="99" spans="1:5" x14ac:dyDescent="0.3">
      <c r="A99" s="34">
        <v>6</v>
      </c>
      <c r="B99" s="11"/>
      <c r="C99" s="64"/>
      <c r="D99" s="64"/>
      <c r="E99" s="65"/>
    </row>
    <row r="100" spans="1:5" x14ac:dyDescent="0.3">
      <c r="A100" s="34">
        <v>7</v>
      </c>
      <c r="B100" s="11"/>
      <c r="C100" s="64"/>
      <c r="D100" s="64"/>
      <c r="E100" s="65"/>
    </row>
    <row r="101" spans="1:5" x14ac:dyDescent="0.3">
      <c r="A101" s="34">
        <v>8</v>
      </c>
      <c r="B101" s="11"/>
      <c r="C101" s="64"/>
      <c r="D101" s="64"/>
      <c r="E101" s="65"/>
    </row>
    <row r="102" spans="1:5" x14ac:dyDescent="0.3">
      <c r="A102" s="34">
        <v>9</v>
      </c>
      <c r="B102" s="11"/>
      <c r="C102" s="64"/>
      <c r="D102" s="64"/>
      <c r="E102" s="65"/>
    </row>
    <row r="103" spans="1:5" x14ac:dyDescent="0.3">
      <c r="A103" s="34">
        <v>10</v>
      </c>
      <c r="B103" s="11"/>
      <c r="C103" s="64"/>
      <c r="D103" s="64"/>
      <c r="E103" s="65"/>
    </row>
    <row r="104" spans="1:5" x14ac:dyDescent="0.3">
      <c r="A104" s="34">
        <v>11</v>
      </c>
      <c r="B104" s="11"/>
      <c r="C104" s="64"/>
      <c r="D104" s="64"/>
      <c r="E104" s="65"/>
    </row>
    <row r="105" spans="1:5" x14ac:dyDescent="0.3">
      <c r="A105" s="36">
        <v>12</v>
      </c>
      <c r="B105" s="22"/>
      <c r="C105" s="24"/>
      <c r="D105" s="24"/>
      <c r="E105" s="66"/>
    </row>
    <row r="106" spans="1:5" x14ac:dyDescent="0.3">
      <c r="A106" s="71" t="s">
        <v>77</v>
      </c>
      <c r="B106" s="72"/>
      <c r="C106" s="73">
        <f>SUM(C94:C105)</f>
        <v>0</v>
      </c>
      <c r="D106" s="73"/>
      <c r="E106" s="74">
        <f>SUM(E94:E105)</f>
        <v>0</v>
      </c>
    </row>
    <row r="107" spans="1:5" x14ac:dyDescent="0.3">
      <c r="C107" s="70"/>
      <c r="D107" s="70"/>
      <c r="E107" s="70"/>
    </row>
    <row r="108" spans="1:5" x14ac:dyDescent="0.3">
      <c r="A108" s="7" t="s">
        <v>52</v>
      </c>
      <c r="B108" s="26" t="s">
        <v>75</v>
      </c>
      <c r="C108" s="31" t="s">
        <v>76</v>
      </c>
      <c r="D108" s="211"/>
    </row>
    <row r="109" spans="1:5" x14ac:dyDescent="0.3">
      <c r="A109" s="10" t="s">
        <v>53</v>
      </c>
      <c r="B109" s="11" t="s">
        <v>727</v>
      </c>
      <c r="C109" s="12" t="s">
        <v>728</v>
      </c>
      <c r="D109" s="11"/>
    </row>
    <row r="110" spans="1:5" x14ac:dyDescent="0.3">
      <c r="A110" s="34" t="s">
        <v>54</v>
      </c>
      <c r="B110" s="11"/>
      <c r="C110" s="12"/>
      <c r="D110" s="11"/>
    </row>
    <row r="111" spans="1:5" x14ac:dyDescent="0.3">
      <c r="A111" s="67" t="s">
        <v>55</v>
      </c>
      <c r="B111" s="11" t="s">
        <v>740</v>
      </c>
      <c r="C111" s="12" t="s">
        <v>741</v>
      </c>
      <c r="D111" s="11"/>
    </row>
    <row r="112" spans="1:5" x14ac:dyDescent="0.3">
      <c r="A112" s="67" t="s">
        <v>56</v>
      </c>
      <c r="B112" s="11" t="s">
        <v>738</v>
      </c>
      <c r="C112" s="12" t="s">
        <v>739</v>
      </c>
      <c r="D112" s="11"/>
    </row>
    <row r="113" spans="1:4" x14ac:dyDescent="0.3">
      <c r="A113" s="67" t="s">
        <v>57</v>
      </c>
      <c r="B113" s="12" t="s">
        <v>742</v>
      </c>
      <c r="C113" s="12" t="s">
        <v>743</v>
      </c>
      <c r="D113" s="11"/>
    </row>
    <row r="114" spans="1:4" x14ac:dyDescent="0.3">
      <c r="A114" s="10" t="s">
        <v>729</v>
      </c>
      <c r="B114" s="11" t="s">
        <v>730</v>
      </c>
      <c r="C114" s="12" t="s">
        <v>731</v>
      </c>
      <c r="D114" s="11"/>
    </row>
    <row r="115" spans="1:4" x14ac:dyDescent="0.3">
      <c r="A115" s="21" t="s">
        <v>59</v>
      </c>
      <c r="B115" s="22">
        <v>17</v>
      </c>
      <c r="C115" s="25"/>
      <c r="D115" s="11"/>
    </row>
    <row r="117" spans="1:4" x14ac:dyDescent="0.3">
      <c r="A117" s="7" t="s">
        <v>60</v>
      </c>
      <c r="B117" s="26" t="s">
        <v>75</v>
      </c>
      <c r="C117" s="31" t="s">
        <v>76</v>
      </c>
      <c r="D117" s="211"/>
    </row>
    <row r="118" spans="1:4" x14ac:dyDescent="0.3">
      <c r="A118" s="10" t="s">
        <v>62</v>
      </c>
      <c r="B118" s="11">
        <v>16</v>
      </c>
      <c r="C118" s="12"/>
      <c r="D118" s="11"/>
    </row>
    <row r="119" spans="1:4" x14ac:dyDescent="0.3">
      <c r="A119" s="10" t="s">
        <v>61</v>
      </c>
      <c r="B119" s="11">
        <v>8</v>
      </c>
      <c r="C119" s="12"/>
      <c r="D119" s="11"/>
    </row>
    <row r="120" spans="1:4" x14ac:dyDescent="0.3">
      <c r="A120" s="21" t="s">
        <v>732</v>
      </c>
      <c r="B120" s="22">
        <v>5</v>
      </c>
      <c r="C120" s="25"/>
      <c r="D120" s="11"/>
    </row>
    <row r="121" spans="1:4" x14ac:dyDescent="0.3">
      <c r="A121" s="10" t="s">
        <v>733</v>
      </c>
      <c r="B121" s="29">
        <v>5</v>
      </c>
      <c r="C121" s="12"/>
      <c r="D121" s="11"/>
    </row>
    <row r="122" spans="1:4" x14ac:dyDescent="0.3">
      <c r="A122" s="10" t="s">
        <v>734</v>
      </c>
      <c r="B122" s="29">
        <v>12</v>
      </c>
      <c r="C122" s="12"/>
      <c r="D122" s="11"/>
    </row>
    <row r="123" spans="1:4" x14ac:dyDescent="0.3">
      <c r="A123" s="7" t="s">
        <v>46</v>
      </c>
      <c r="B123" s="26"/>
      <c r="C123" s="31" t="s">
        <v>76</v>
      </c>
      <c r="D123" s="211"/>
    </row>
    <row r="124" spans="1:4" x14ac:dyDescent="0.3">
      <c r="A124" s="10" t="s">
        <v>86</v>
      </c>
      <c r="B124" s="11">
        <v>8</v>
      </c>
      <c r="C124" s="12"/>
      <c r="D124" s="11"/>
    </row>
    <row r="125" spans="1:4" x14ac:dyDescent="0.3">
      <c r="A125" s="10" t="s">
        <v>87</v>
      </c>
      <c r="B125" s="11">
        <v>10</v>
      </c>
      <c r="C125" s="12"/>
      <c r="D125" s="11"/>
    </row>
    <row r="126" spans="1:4" x14ac:dyDescent="0.3">
      <c r="A126" s="10" t="s">
        <v>88</v>
      </c>
      <c r="B126" s="11">
        <v>6</v>
      </c>
      <c r="C126" s="12"/>
      <c r="D126" s="11"/>
    </row>
    <row r="127" spans="1:4" x14ac:dyDescent="0.3">
      <c r="A127" s="21" t="s">
        <v>73</v>
      </c>
      <c r="B127" s="22" t="s">
        <v>736</v>
      </c>
      <c r="C127" s="25" t="s">
        <v>735</v>
      </c>
      <c r="D127" s="11"/>
    </row>
    <row r="129" spans="1:6" x14ac:dyDescent="0.3">
      <c r="A129" s="214" t="s">
        <v>584</v>
      </c>
      <c r="B129" s="215"/>
      <c r="C129" s="216"/>
      <c r="D129" s="217"/>
      <c r="E129" s="217"/>
      <c r="F129" s="217"/>
    </row>
    <row r="130" spans="1:6" x14ac:dyDescent="0.3">
      <c r="A130" t="s">
        <v>737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L3" sqref="L3"/>
    </sheetView>
  </sheetViews>
  <sheetFormatPr defaultRowHeight="14.4" x14ac:dyDescent="0.3"/>
  <cols>
    <col min="1" max="1" width="10.77734375" bestFit="1" customWidth="1"/>
    <col min="2" max="2" width="13.77734375" bestFit="1" customWidth="1"/>
    <col min="3" max="4" width="12.109375" bestFit="1" customWidth="1"/>
  </cols>
  <sheetData>
    <row r="1" spans="1:18" x14ac:dyDescent="0.3">
      <c r="A1" t="s">
        <v>125</v>
      </c>
      <c r="B1" t="s">
        <v>269</v>
      </c>
      <c r="C1" t="s">
        <v>277</v>
      </c>
      <c r="D1" t="s">
        <v>276</v>
      </c>
      <c r="E1" t="s">
        <v>275</v>
      </c>
      <c r="F1" t="s">
        <v>274</v>
      </c>
      <c r="G1" t="s">
        <v>273</v>
      </c>
      <c r="H1" t="s">
        <v>272</v>
      </c>
      <c r="I1" t="s">
        <v>270</v>
      </c>
      <c r="J1" t="s">
        <v>271</v>
      </c>
      <c r="K1" t="s">
        <v>268</v>
      </c>
      <c r="L1" t="s">
        <v>267</v>
      </c>
      <c r="M1" t="s">
        <v>266</v>
      </c>
      <c r="N1" t="s">
        <v>126</v>
      </c>
      <c r="O1" t="s">
        <v>124</v>
      </c>
      <c r="P1" t="s">
        <v>127</v>
      </c>
      <c r="Q1" t="s">
        <v>128</v>
      </c>
      <c r="R1" t="s">
        <v>129</v>
      </c>
    </row>
    <row r="2" spans="1:18" x14ac:dyDescent="0.3">
      <c r="A2" t="s">
        <v>122</v>
      </c>
      <c r="B2">
        <v>993</v>
      </c>
      <c r="C2" t="s">
        <v>278</v>
      </c>
      <c r="D2">
        <v>800</v>
      </c>
      <c r="E2">
        <v>1200</v>
      </c>
      <c r="F2">
        <v>1456</v>
      </c>
      <c r="G2">
        <v>1753</v>
      </c>
      <c r="H2">
        <v>1711</v>
      </c>
      <c r="I2">
        <v>2000</v>
      </c>
      <c r="J2">
        <v>1649</v>
      </c>
      <c r="K2">
        <v>2100</v>
      </c>
      <c r="L2">
        <v>991</v>
      </c>
      <c r="M2">
        <v>2064</v>
      </c>
      <c r="N2">
        <v>1500</v>
      </c>
      <c r="O2">
        <v>1880</v>
      </c>
    </row>
    <row r="3" spans="1:18" x14ac:dyDescent="0.3">
      <c r="B3" t="s">
        <v>126</v>
      </c>
      <c r="C3" t="s">
        <v>124</v>
      </c>
      <c r="D3" t="s">
        <v>127</v>
      </c>
      <c r="E3" t="s">
        <v>128</v>
      </c>
      <c r="F3" t="s">
        <v>129</v>
      </c>
    </row>
    <row r="4" spans="1:18" x14ac:dyDescent="0.3">
      <c r="A4" t="s">
        <v>9</v>
      </c>
      <c r="B4" s="4">
        <v>102334</v>
      </c>
      <c r="C4" s="4">
        <v>130000</v>
      </c>
      <c r="D4" s="4"/>
      <c r="E4" s="4"/>
      <c r="F4" s="4"/>
      <c r="G4" s="4"/>
    </row>
    <row r="5" spans="1:18" x14ac:dyDescent="0.3">
      <c r="B5" t="s">
        <v>126</v>
      </c>
      <c r="C5" t="s">
        <v>124</v>
      </c>
      <c r="D5" t="s">
        <v>127</v>
      </c>
      <c r="E5" t="s">
        <v>128</v>
      </c>
      <c r="F5" t="s">
        <v>129</v>
      </c>
    </row>
    <row r="6" spans="1:18" x14ac:dyDescent="0.3">
      <c r="A6" t="s">
        <v>130</v>
      </c>
      <c r="B6" s="4">
        <v>43000</v>
      </c>
      <c r="C6" s="4">
        <v>44410</v>
      </c>
      <c r="D6" s="4"/>
      <c r="E6" s="4"/>
      <c r="F6" s="4"/>
      <c r="G6"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tabSelected="1" topLeftCell="A96" workbookViewId="0">
      <selection activeCell="H108" sqref="H108"/>
    </sheetView>
  </sheetViews>
  <sheetFormatPr defaultRowHeight="14.4" x14ac:dyDescent="0.3"/>
  <cols>
    <col min="1" max="1" width="17.88671875" bestFit="1" customWidth="1"/>
    <col min="2" max="2" width="5" bestFit="1" customWidth="1"/>
    <col min="3" max="3" width="22" bestFit="1" customWidth="1"/>
    <col min="4" max="4" width="5.21875" bestFit="1" customWidth="1"/>
    <col min="5" max="5" width="22" bestFit="1" customWidth="1"/>
    <col min="6" max="6" width="5" bestFit="1" customWidth="1"/>
    <col min="7" max="7" width="21.44140625" customWidth="1"/>
  </cols>
  <sheetData>
    <row r="1" spans="1:16" x14ac:dyDescent="0.3">
      <c r="A1" s="87" t="s">
        <v>266</v>
      </c>
      <c r="B1" s="87"/>
      <c r="C1" s="87" t="s">
        <v>126</v>
      </c>
      <c r="D1" s="87"/>
      <c r="E1" s="87" t="s">
        <v>124</v>
      </c>
      <c r="F1" s="87"/>
      <c r="G1" s="87" t="s">
        <v>127</v>
      </c>
      <c r="H1" s="87"/>
      <c r="I1" s="87" t="s">
        <v>128</v>
      </c>
      <c r="J1" s="87"/>
      <c r="K1" s="87" t="s">
        <v>129</v>
      </c>
      <c r="L1" s="87"/>
      <c r="M1" s="87"/>
      <c r="N1" s="87"/>
      <c r="O1" s="87"/>
      <c r="P1" s="87"/>
    </row>
    <row r="2" spans="1:16" x14ac:dyDescent="0.3">
      <c r="A2" s="1" t="s">
        <v>151</v>
      </c>
      <c r="B2" s="1" t="s">
        <v>138</v>
      </c>
      <c r="C2" s="1" t="s">
        <v>151</v>
      </c>
      <c r="D2" s="1" t="s">
        <v>366</v>
      </c>
      <c r="E2" s="1" t="s">
        <v>151</v>
      </c>
      <c r="F2" s="1" t="s">
        <v>138</v>
      </c>
      <c r="G2" s="1" t="s">
        <v>151</v>
      </c>
      <c r="H2" s="1" t="s">
        <v>138</v>
      </c>
    </row>
    <row r="3" spans="1:16" x14ac:dyDescent="0.3">
      <c r="A3" s="1" t="s">
        <v>382</v>
      </c>
      <c r="B3" s="88">
        <v>107</v>
      </c>
      <c r="C3" s="1" t="s">
        <v>382</v>
      </c>
      <c r="D3" s="88">
        <v>83</v>
      </c>
      <c r="E3" s="1" t="s">
        <v>382</v>
      </c>
      <c r="F3" s="88">
        <v>88</v>
      </c>
      <c r="G3" s="1" t="s">
        <v>382</v>
      </c>
      <c r="H3">
        <v>94</v>
      </c>
    </row>
    <row r="4" spans="1:16" x14ac:dyDescent="0.3">
      <c r="A4" s="1" t="s">
        <v>153</v>
      </c>
      <c r="B4">
        <v>369</v>
      </c>
      <c r="C4" s="1" t="s">
        <v>309</v>
      </c>
      <c r="D4">
        <v>154</v>
      </c>
      <c r="E4" s="1" t="s">
        <v>155</v>
      </c>
      <c r="F4">
        <v>341</v>
      </c>
      <c r="G4" s="370" t="s">
        <v>299</v>
      </c>
      <c r="H4" s="371">
        <v>195</v>
      </c>
    </row>
    <row r="5" spans="1:16" x14ac:dyDescent="0.3">
      <c r="A5" s="1" t="s">
        <v>155</v>
      </c>
      <c r="B5">
        <v>242</v>
      </c>
      <c r="C5" s="1" t="s">
        <v>155</v>
      </c>
      <c r="D5">
        <v>142</v>
      </c>
      <c r="E5" s="1" t="s">
        <v>280</v>
      </c>
      <c r="F5">
        <v>303</v>
      </c>
      <c r="G5" s="370" t="s">
        <v>155</v>
      </c>
      <c r="H5" s="371">
        <v>149</v>
      </c>
    </row>
    <row r="6" spans="1:16" x14ac:dyDescent="0.3">
      <c r="A6" s="1" t="s">
        <v>157</v>
      </c>
      <c r="B6">
        <v>98</v>
      </c>
      <c r="C6" s="1" t="s">
        <v>293</v>
      </c>
      <c r="D6">
        <v>108</v>
      </c>
      <c r="E6" s="1" t="s">
        <v>217</v>
      </c>
      <c r="F6">
        <v>117</v>
      </c>
      <c r="G6" s="370" t="s">
        <v>217</v>
      </c>
      <c r="H6" s="371">
        <v>137</v>
      </c>
    </row>
    <row r="7" spans="1:16" x14ac:dyDescent="0.3">
      <c r="A7" s="1" t="s">
        <v>159</v>
      </c>
      <c r="B7">
        <v>95</v>
      </c>
      <c r="C7" s="1" t="s">
        <v>281</v>
      </c>
      <c r="D7">
        <v>105</v>
      </c>
      <c r="E7" s="1" t="s">
        <v>281</v>
      </c>
      <c r="F7">
        <v>106</v>
      </c>
      <c r="G7" s="370" t="s">
        <v>285</v>
      </c>
      <c r="H7" s="371">
        <v>80</v>
      </c>
    </row>
    <row r="8" spans="1:16" x14ac:dyDescent="0.3">
      <c r="A8" s="1" t="s">
        <v>161</v>
      </c>
      <c r="B8">
        <v>93</v>
      </c>
      <c r="C8" s="1" t="s">
        <v>308</v>
      </c>
      <c r="D8">
        <v>66</v>
      </c>
      <c r="E8" s="1" t="s">
        <v>282</v>
      </c>
      <c r="F8">
        <v>77</v>
      </c>
      <c r="G8" s="370" t="s">
        <v>284</v>
      </c>
      <c r="H8" s="371">
        <v>66</v>
      </c>
    </row>
    <row r="9" spans="1:16" x14ac:dyDescent="0.3">
      <c r="A9" s="1" t="s">
        <v>163</v>
      </c>
      <c r="B9">
        <v>91</v>
      </c>
      <c r="C9" s="1" t="s">
        <v>217</v>
      </c>
      <c r="D9">
        <v>62</v>
      </c>
      <c r="E9" s="1" t="s">
        <v>283</v>
      </c>
      <c r="F9">
        <v>65</v>
      </c>
      <c r="G9" s="370" t="s">
        <v>283</v>
      </c>
      <c r="H9" s="371">
        <v>63</v>
      </c>
    </row>
    <row r="10" spans="1:16" x14ac:dyDescent="0.3">
      <c r="A10" s="1" t="s">
        <v>165</v>
      </c>
      <c r="B10">
        <v>79</v>
      </c>
      <c r="C10" s="1" t="s">
        <v>290</v>
      </c>
      <c r="D10">
        <v>54</v>
      </c>
      <c r="E10" s="1" t="s">
        <v>284</v>
      </c>
      <c r="F10">
        <v>62</v>
      </c>
      <c r="G10" s="370" t="s">
        <v>291</v>
      </c>
      <c r="H10" s="371">
        <v>57</v>
      </c>
    </row>
    <row r="11" spans="1:16" x14ac:dyDescent="0.3">
      <c r="A11" s="1" t="s">
        <v>166</v>
      </c>
      <c r="B11">
        <v>78</v>
      </c>
      <c r="C11" s="1" t="s">
        <v>285</v>
      </c>
      <c r="D11">
        <v>53</v>
      </c>
      <c r="E11" s="1" t="s">
        <v>285</v>
      </c>
      <c r="F11">
        <v>58</v>
      </c>
      <c r="G11" s="370" t="s">
        <v>286</v>
      </c>
      <c r="H11" s="371">
        <v>49</v>
      </c>
    </row>
    <row r="12" spans="1:16" x14ac:dyDescent="0.3">
      <c r="A12" s="1" t="s">
        <v>167</v>
      </c>
      <c r="B12">
        <v>63</v>
      </c>
      <c r="C12" s="1" t="s">
        <v>284</v>
      </c>
      <c r="D12">
        <v>52</v>
      </c>
      <c r="E12" s="1" t="s">
        <v>286</v>
      </c>
      <c r="F12">
        <v>47</v>
      </c>
      <c r="G12" s="370" t="s">
        <v>280</v>
      </c>
      <c r="H12" s="371">
        <v>33</v>
      </c>
    </row>
    <row r="13" spans="1:16" x14ac:dyDescent="0.3">
      <c r="A13" s="1" t="s">
        <v>168</v>
      </c>
      <c r="B13">
        <v>58</v>
      </c>
      <c r="C13" s="1" t="s">
        <v>280</v>
      </c>
      <c r="D13">
        <v>48</v>
      </c>
      <c r="E13" s="1" t="s">
        <v>287</v>
      </c>
      <c r="F13">
        <v>35</v>
      </c>
      <c r="G13" s="370" t="s">
        <v>290</v>
      </c>
      <c r="H13" s="371">
        <v>32</v>
      </c>
    </row>
    <row r="14" spans="1:16" x14ac:dyDescent="0.3">
      <c r="A14" s="1" t="s">
        <v>169</v>
      </c>
      <c r="B14">
        <v>48</v>
      </c>
      <c r="C14" s="1" t="s">
        <v>283</v>
      </c>
      <c r="D14">
        <v>44</v>
      </c>
      <c r="E14" s="1" t="s">
        <v>288</v>
      </c>
      <c r="F14">
        <v>32</v>
      </c>
      <c r="G14" s="370" t="s">
        <v>295</v>
      </c>
      <c r="H14" s="371">
        <v>30</v>
      </c>
    </row>
    <row r="15" spans="1:16" x14ac:dyDescent="0.3">
      <c r="A15" s="1" t="s">
        <v>170</v>
      </c>
      <c r="B15">
        <v>48</v>
      </c>
      <c r="C15" s="1" t="s">
        <v>294</v>
      </c>
      <c r="D15">
        <v>44</v>
      </c>
      <c r="E15" s="1" t="s">
        <v>289</v>
      </c>
      <c r="F15">
        <v>30</v>
      </c>
      <c r="G15" s="370" t="s">
        <v>282</v>
      </c>
      <c r="H15" s="371">
        <v>30</v>
      </c>
    </row>
    <row r="16" spans="1:16" x14ac:dyDescent="0.3">
      <c r="A16" s="1" t="s">
        <v>171</v>
      </c>
      <c r="B16">
        <v>45</v>
      </c>
      <c r="C16" s="1" t="s">
        <v>291</v>
      </c>
      <c r="D16">
        <v>38</v>
      </c>
      <c r="E16" s="1" t="s">
        <v>290</v>
      </c>
      <c r="F16">
        <v>30</v>
      </c>
      <c r="G16" s="370" t="s">
        <v>281</v>
      </c>
      <c r="H16" s="371">
        <v>30</v>
      </c>
    </row>
    <row r="17" spans="1:8" x14ac:dyDescent="0.3">
      <c r="A17" s="1" t="s">
        <v>172</v>
      </c>
      <c r="B17">
        <v>43</v>
      </c>
      <c r="C17" s="1" t="s">
        <v>302</v>
      </c>
      <c r="D17">
        <v>34</v>
      </c>
      <c r="E17" s="1" t="s">
        <v>291</v>
      </c>
      <c r="F17">
        <v>28</v>
      </c>
      <c r="G17" s="370" t="s">
        <v>294</v>
      </c>
      <c r="H17" s="371">
        <v>28</v>
      </c>
    </row>
    <row r="18" spans="1:8" x14ac:dyDescent="0.3">
      <c r="A18" s="1" t="s">
        <v>173</v>
      </c>
      <c r="B18">
        <v>38</v>
      </c>
      <c r="C18" s="1" t="s">
        <v>286</v>
      </c>
      <c r="D18">
        <v>27</v>
      </c>
      <c r="E18" s="1" t="s">
        <v>292</v>
      </c>
      <c r="F18">
        <v>26</v>
      </c>
      <c r="G18" s="370" t="s">
        <v>288</v>
      </c>
      <c r="H18" s="371">
        <v>24</v>
      </c>
    </row>
    <row r="19" spans="1:8" x14ac:dyDescent="0.3">
      <c r="A19" s="1" t="s">
        <v>174</v>
      </c>
      <c r="B19">
        <v>38</v>
      </c>
      <c r="C19" s="1" t="s">
        <v>310</v>
      </c>
      <c r="D19">
        <v>26</v>
      </c>
      <c r="E19" s="1" t="s">
        <v>293</v>
      </c>
      <c r="F19">
        <v>25</v>
      </c>
      <c r="G19" s="370" t="s">
        <v>313</v>
      </c>
      <c r="H19" s="371">
        <v>22</v>
      </c>
    </row>
    <row r="20" spans="1:8" x14ac:dyDescent="0.3">
      <c r="A20" s="1" t="s">
        <v>175</v>
      </c>
      <c r="B20">
        <v>37</v>
      </c>
      <c r="C20" s="1" t="s">
        <v>316</v>
      </c>
      <c r="D20">
        <v>26</v>
      </c>
      <c r="E20" s="1" t="s">
        <v>294</v>
      </c>
      <c r="F20">
        <v>25</v>
      </c>
      <c r="G20" s="370" t="s">
        <v>298</v>
      </c>
      <c r="H20" s="371">
        <v>22</v>
      </c>
    </row>
    <row r="21" spans="1:8" x14ac:dyDescent="0.3">
      <c r="A21" s="1" t="s">
        <v>176</v>
      </c>
      <c r="B21">
        <v>35</v>
      </c>
      <c r="C21" s="1" t="s">
        <v>282</v>
      </c>
      <c r="D21">
        <v>22</v>
      </c>
      <c r="E21" s="1" t="s">
        <v>295</v>
      </c>
      <c r="F21">
        <v>24</v>
      </c>
      <c r="G21" s="370" t="s">
        <v>296</v>
      </c>
      <c r="H21" s="371">
        <v>19</v>
      </c>
    </row>
    <row r="22" spans="1:8" x14ac:dyDescent="0.3">
      <c r="A22" s="1" t="s">
        <v>177</v>
      </c>
      <c r="B22">
        <v>33</v>
      </c>
      <c r="C22" s="1" t="s">
        <v>288</v>
      </c>
      <c r="D22">
        <v>20</v>
      </c>
      <c r="E22" s="1" t="s">
        <v>296</v>
      </c>
      <c r="F22">
        <v>23</v>
      </c>
      <c r="G22" s="370" t="s">
        <v>289</v>
      </c>
      <c r="H22" s="371">
        <v>15</v>
      </c>
    </row>
    <row r="23" spans="1:8" x14ac:dyDescent="0.3">
      <c r="A23" s="1" t="s">
        <v>178</v>
      </c>
      <c r="B23">
        <v>30</v>
      </c>
      <c r="C23" s="1" t="s">
        <v>335</v>
      </c>
      <c r="D23">
        <v>19</v>
      </c>
      <c r="E23" s="1" t="s">
        <v>297</v>
      </c>
      <c r="F23">
        <v>22</v>
      </c>
      <c r="G23" s="370" t="s">
        <v>320</v>
      </c>
      <c r="H23" s="371">
        <v>14</v>
      </c>
    </row>
    <row r="24" spans="1:8" x14ac:dyDescent="0.3">
      <c r="A24" s="1" t="s">
        <v>179</v>
      </c>
      <c r="B24">
        <v>25</v>
      </c>
      <c r="C24" s="1" t="s">
        <v>361</v>
      </c>
      <c r="D24">
        <v>18</v>
      </c>
      <c r="E24" s="1" t="s">
        <v>298</v>
      </c>
      <c r="F24">
        <v>22</v>
      </c>
      <c r="G24" s="370" t="s">
        <v>292</v>
      </c>
      <c r="H24" s="371">
        <v>14</v>
      </c>
    </row>
    <row r="25" spans="1:8" x14ac:dyDescent="0.3">
      <c r="A25" s="1" t="s">
        <v>180</v>
      </c>
      <c r="B25">
        <v>22</v>
      </c>
      <c r="C25" s="1" t="s">
        <v>299</v>
      </c>
      <c r="D25">
        <v>17</v>
      </c>
      <c r="E25" s="1" t="s">
        <v>299</v>
      </c>
      <c r="F25">
        <v>21</v>
      </c>
      <c r="G25" s="370" t="s">
        <v>304</v>
      </c>
      <c r="H25" s="371">
        <v>13</v>
      </c>
    </row>
    <row r="26" spans="1:8" x14ac:dyDescent="0.3">
      <c r="A26" s="1" t="s">
        <v>181</v>
      </c>
      <c r="B26">
        <v>22</v>
      </c>
      <c r="C26" s="1" t="s">
        <v>297</v>
      </c>
      <c r="D26">
        <v>16</v>
      </c>
      <c r="E26" s="1" t="s">
        <v>300</v>
      </c>
      <c r="F26">
        <v>20</v>
      </c>
      <c r="G26" s="370" t="s">
        <v>303</v>
      </c>
      <c r="H26" s="371">
        <v>13</v>
      </c>
    </row>
    <row r="27" spans="1:8" x14ac:dyDescent="0.3">
      <c r="A27" s="1" t="s">
        <v>182</v>
      </c>
      <c r="B27">
        <v>21</v>
      </c>
      <c r="C27" s="1" t="s">
        <v>296</v>
      </c>
      <c r="D27">
        <v>16</v>
      </c>
      <c r="E27" s="1" t="s">
        <v>301</v>
      </c>
      <c r="F27">
        <v>17</v>
      </c>
      <c r="G27" s="370" t="s">
        <v>308</v>
      </c>
      <c r="H27" s="371">
        <v>12</v>
      </c>
    </row>
    <row r="28" spans="1:8" x14ac:dyDescent="0.3">
      <c r="A28" s="1" t="s">
        <v>183</v>
      </c>
      <c r="B28">
        <v>21</v>
      </c>
      <c r="C28" s="1" t="s">
        <v>289</v>
      </c>
      <c r="D28">
        <v>15</v>
      </c>
      <c r="E28" s="1" t="s">
        <v>302</v>
      </c>
      <c r="F28">
        <v>17</v>
      </c>
      <c r="G28" s="370" t="s">
        <v>301</v>
      </c>
      <c r="H28" s="371">
        <v>11</v>
      </c>
    </row>
    <row r="29" spans="1:8" x14ac:dyDescent="0.3">
      <c r="A29" s="1" t="s">
        <v>184</v>
      </c>
      <c r="B29">
        <v>20</v>
      </c>
      <c r="C29" s="1" t="s">
        <v>314</v>
      </c>
      <c r="D29">
        <v>14</v>
      </c>
      <c r="E29" s="1" t="s">
        <v>303</v>
      </c>
      <c r="F29">
        <v>16</v>
      </c>
      <c r="G29" s="370" t="s">
        <v>297</v>
      </c>
      <c r="H29" s="371">
        <v>11</v>
      </c>
    </row>
    <row r="30" spans="1:8" x14ac:dyDescent="0.3">
      <c r="A30" s="1" t="s">
        <v>185</v>
      </c>
      <c r="B30">
        <v>19</v>
      </c>
      <c r="C30" s="1" t="s">
        <v>359</v>
      </c>
      <c r="D30">
        <v>13</v>
      </c>
      <c r="E30" s="1" t="s">
        <v>304</v>
      </c>
      <c r="F30">
        <v>15</v>
      </c>
      <c r="G30" s="370" t="s">
        <v>310</v>
      </c>
      <c r="H30" s="371">
        <v>11</v>
      </c>
    </row>
    <row r="31" spans="1:8" x14ac:dyDescent="0.3">
      <c r="A31" s="1" t="s">
        <v>186</v>
      </c>
      <c r="B31">
        <v>19</v>
      </c>
      <c r="C31" s="1" t="s">
        <v>292</v>
      </c>
      <c r="D31">
        <v>13</v>
      </c>
      <c r="E31" s="1" t="s">
        <v>305</v>
      </c>
      <c r="F31">
        <v>14</v>
      </c>
      <c r="G31" s="370" t="s">
        <v>311</v>
      </c>
      <c r="H31" s="371">
        <v>10</v>
      </c>
    </row>
    <row r="32" spans="1:8" x14ac:dyDescent="0.3">
      <c r="A32" s="1" t="s">
        <v>187</v>
      </c>
      <c r="B32">
        <v>18</v>
      </c>
      <c r="C32" s="1" t="s">
        <v>295</v>
      </c>
      <c r="D32">
        <v>12</v>
      </c>
      <c r="E32" s="1" t="s">
        <v>306</v>
      </c>
      <c r="F32">
        <v>14</v>
      </c>
      <c r="G32" s="370" t="s">
        <v>305</v>
      </c>
      <c r="H32" s="371">
        <v>10</v>
      </c>
    </row>
    <row r="33" spans="1:8" x14ac:dyDescent="0.3">
      <c r="A33" s="1" t="s">
        <v>188</v>
      </c>
      <c r="B33">
        <v>14</v>
      </c>
      <c r="C33" s="1" t="s">
        <v>307</v>
      </c>
      <c r="D33">
        <v>12</v>
      </c>
      <c r="E33" s="1" t="s">
        <v>307</v>
      </c>
      <c r="F33">
        <v>14</v>
      </c>
      <c r="G33" s="370" t="s">
        <v>361</v>
      </c>
      <c r="H33" s="371">
        <v>10</v>
      </c>
    </row>
    <row r="34" spans="1:8" x14ac:dyDescent="0.3">
      <c r="A34" s="1" t="s">
        <v>189</v>
      </c>
      <c r="B34">
        <v>13</v>
      </c>
      <c r="C34" s="1" t="s">
        <v>300</v>
      </c>
      <c r="D34">
        <v>11</v>
      </c>
      <c r="E34" s="1" t="s">
        <v>308</v>
      </c>
      <c r="F34">
        <v>10</v>
      </c>
      <c r="G34" s="370" t="s">
        <v>306</v>
      </c>
      <c r="H34" s="371">
        <v>9</v>
      </c>
    </row>
    <row r="35" spans="1:8" x14ac:dyDescent="0.3">
      <c r="A35" s="1" t="s">
        <v>190</v>
      </c>
      <c r="B35">
        <v>13</v>
      </c>
      <c r="C35" s="1" t="s">
        <v>303</v>
      </c>
      <c r="D35">
        <v>11</v>
      </c>
      <c r="E35" s="1" t="s">
        <v>309</v>
      </c>
      <c r="F35">
        <v>10</v>
      </c>
      <c r="G35" s="370" t="s">
        <v>309</v>
      </c>
      <c r="H35" s="371">
        <v>9</v>
      </c>
    </row>
    <row r="36" spans="1:8" x14ac:dyDescent="0.3">
      <c r="A36" s="1" t="s">
        <v>191</v>
      </c>
      <c r="B36">
        <v>12</v>
      </c>
      <c r="C36" s="1" t="s">
        <v>287</v>
      </c>
      <c r="D36">
        <v>11</v>
      </c>
      <c r="E36" s="1" t="s">
        <v>310</v>
      </c>
      <c r="F36">
        <v>9</v>
      </c>
      <c r="G36" s="370" t="s">
        <v>380</v>
      </c>
      <c r="H36" s="371">
        <v>9</v>
      </c>
    </row>
    <row r="37" spans="1:8" x14ac:dyDescent="0.3">
      <c r="A37" s="1" t="s">
        <v>192</v>
      </c>
      <c r="B37">
        <v>12</v>
      </c>
      <c r="C37" s="1" t="s">
        <v>321</v>
      </c>
      <c r="D37">
        <v>10</v>
      </c>
      <c r="E37" s="1" t="s">
        <v>311</v>
      </c>
      <c r="F37">
        <v>9</v>
      </c>
      <c r="G37" s="370" t="s">
        <v>323</v>
      </c>
      <c r="H37" s="371">
        <v>9</v>
      </c>
    </row>
    <row r="38" spans="1:8" x14ac:dyDescent="0.3">
      <c r="A38" s="1" t="s">
        <v>193</v>
      </c>
      <c r="B38">
        <v>11</v>
      </c>
      <c r="C38" s="1" t="s">
        <v>298</v>
      </c>
      <c r="D38">
        <v>10</v>
      </c>
      <c r="E38" s="1" t="s">
        <v>312</v>
      </c>
      <c r="F38">
        <v>9</v>
      </c>
      <c r="G38" s="370" t="s">
        <v>328</v>
      </c>
      <c r="H38" s="371">
        <v>8</v>
      </c>
    </row>
    <row r="39" spans="1:8" x14ac:dyDescent="0.3">
      <c r="A39" s="1" t="s">
        <v>194</v>
      </c>
      <c r="B39">
        <v>11</v>
      </c>
      <c r="C39" s="1" t="s">
        <v>305</v>
      </c>
      <c r="D39">
        <v>8</v>
      </c>
      <c r="E39" s="1" t="s">
        <v>313</v>
      </c>
      <c r="F39">
        <v>9</v>
      </c>
      <c r="G39" s="370" t="s">
        <v>321</v>
      </c>
      <c r="H39" s="371">
        <v>8</v>
      </c>
    </row>
    <row r="40" spans="1:8" x14ac:dyDescent="0.3">
      <c r="A40" s="1" t="s">
        <v>195</v>
      </c>
      <c r="B40">
        <v>10</v>
      </c>
      <c r="C40" s="1" t="s">
        <v>318</v>
      </c>
      <c r="D40">
        <v>8</v>
      </c>
      <c r="E40" s="1" t="s">
        <v>314</v>
      </c>
      <c r="F40">
        <v>9</v>
      </c>
      <c r="G40" s="370" t="s">
        <v>307</v>
      </c>
      <c r="H40" s="371">
        <v>7</v>
      </c>
    </row>
    <row r="41" spans="1:8" x14ac:dyDescent="0.3">
      <c r="A41" s="1" t="s">
        <v>196</v>
      </c>
      <c r="B41">
        <v>10</v>
      </c>
      <c r="C41" s="1" t="s">
        <v>313</v>
      </c>
      <c r="D41">
        <v>8</v>
      </c>
      <c r="E41" s="1" t="s">
        <v>315</v>
      </c>
      <c r="F41">
        <v>9</v>
      </c>
      <c r="G41" s="370" t="s">
        <v>293</v>
      </c>
      <c r="H41" s="371">
        <v>7</v>
      </c>
    </row>
    <row r="42" spans="1:8" x14ac:dyDescent="0.3">
      <c r="A42" s="1" t="s">
        <v>197</v>
      </c>
      <c r="B42">
        <v>10</v>
      </c>
      <c r="C42" s="1" t="s">
        <v>311</v>
      </c>
      <c r="D42">
        <v>7</v>
      </c>
      <c r="E42" s="1" t="s">
        <v>316</v>
      </c>
      <c r="F42">
        <v>8</v>
      </c>
      <c r="G42" s="370" t="s">
        <v>316</v>
      </c>
      <c r="H42" s="371">
        <v>7</v>
      </c>
    </row>
    <row r="43" spans="1:8" x14ac:dyDescent="0.3">
      <c r="A43" s="1" t="s">
        <v>198</v>
      </c>
      <c r="B43">
        <v>9</v>
      </c>
      <c r="C43" s="1" t="s">
        <v>336</v>
      </c>
      <c r="D43">
        <v>7</v>
      </c>
      <c r="E43" s="1" t="s">
        <v>317</v>
      </c>
      <c r="F43">
        <v>8</v>
      </c>
      <c r="G43" s="370" t="s">
        <v>315</v>
      </c>
      <c r="H43" s="371">
        <v>7</v>
      </c>
    </row>
    <row r="44" spans="1:8" x14ac:dyDescent="0.3">
      <c r="A44" s="1" t="s">
        <v>199</v>
      </c>
      <c r="B44">
        <v>9</v>
      </c>
      <c r="C44" s="1" t="s">
        <v>320</v>
      </c>
      <c r="D44">
        <v>6</v>
      </c>
      <c r="E44" s="1" t="s">
        <v>318</v>
      </c>
      <c r="F44">
        <v>8</v>
      </c>
      <c r="G44" s="370" t="s">
        <v>287</v>
      </c>
      <c r="H44" s="371">
        <v>7</v>
      </c>
    </row>
    <row r="45" spans="1:8" x14ac:dyDescent="0.3">
      <c r="A45" s="1" t="s">
        <v>200</v>
      </c>
      <c r="B45">
        <v>9</v>
      </c>
      <c r="C45" s="1" t="s">
        <v>322</v>
      </c>
      <c r="D45">
        <v>6</v>
      </c>
      <c r="E45" s="1" t="s">
        <v>319</v>
      </c>
      <c r="F45">
        <v>7</v>
      </c>
      <c r="G45" s="370" t="s">
        <v>331</v>
      </c>
      <c r="H45" s="371">
        <v>7</v>
      </c>
    </row>
    <row r="46" spans="1:8" x14ac:dyDescent="0.3">
      <c r="A46" s="1" t="s">
        <v>201</v>
      </c>
      <c r="B46">
        <v>8</v>
      </c>
      <c r="C46" s="1" t="s">
        <v>301</v>
      </c>
      <c r="D46">
        <v>6</v>
      </c>
      <c r="E46" s="1" t="s">
        <v>320</v>
      </c>
      <c r="F46">
        <v>7</v>
      </c>
      <c r="G46" s="370" t="s">
        <v>302</v>
      </c>
      <c r="H46" s="371">
        <v>7</v>
      </c>
    </row>
    <row r="47" spans="1:8" x14ac:dyDescent="0.3">
      <c r="A47" s="1" t="s">
        <v>202</v>
      </c>
      <c r="B47">
        <v>8</v>
      </c>
      <c r="C47" s="1" t="s">
        <v>367</v>
      </c>
      <c r="D47">
        <v>6</v>
      </c>
      <c r="E47" s="1" t="s">
        <v>321</v>
      </c>
      <c r="F47">
        <v>7</v>
      </c>
      <c r="G47" s="370" t="s">
        <v>347</v>
      </c>
      <c r="H47" s="371">
        <v>6</v>
      </c>
    </row>
    <row r="48" spans="1:8" x14ac:dyDescent="0.3">
      <c r="A48" s="1" t="s">
        <v>203</v>
      </c>
      <c r="B48">
        <v>8</v>
      </c>
      <c r="C48" s="1" t="s">
        <v>315</v>
      </c>
      <c r="D48">
        <v>6</v>
      </c>
      <c r="E48" s="1" t="s">
        <v>322</v>
      </c>
      <c r="F48">
        <v>7</v>
      </c>
      <c r="G48" s="370" t="s">
        <v>314</v>
      </c>
      <c r="H48" s="371">
        <v>6</v>
      </c>
    </row>
    <row r="49" spans="1:8" x14ac:dyDescent="0.3">
      <c r="A49" s="1" t="s">
        <v>204</v>
      </c>
      <c r="B49">
        <v>7</v>
      </c>
      <c r="C49" s="1" t="s">
        <v>355</v>
      </c>
      <c r="D49">
        <v>5</v>
      </c>
      <c r="E49" s="1" t="s">
        <v>323</v>
      </c>
      <c r="F49">
        <v>7</v>
      </c>
      <c r="G49" s="370" t="s">
        <v>300</v>
      </c>
      <c r="H49" s="371">
        <v>6</v>
      </c>
    </row>
    <row r="50" spans="1:8" x14ac:dyDescent="0.3">
      <c r="A50" s="1" t="s">
        <v>205</v>
      </c>
      <c r="B50">
        <v>7</v>
      </c>
      <c r="C50" s="1" t="s">
        <v>304</v>
      </c>
      <c r="D50">
        <v>5</v>
      </c>
      <c r="E50" s="1" t="s">
        <v>324</v>
      </c>
      <c r="F50">
        <v>6</v>
      </c>
      <c r="G50" s="370" t="s">
        <v>335</v>
      </c>
      <c r="H50" s="371">
        <v>6</v>
      </c>
    </row>
    <row r="51" spans="1:8" x14ac:dyDescent="0.3">
      <c r="A51" s="1" t="s">
        <v>206</v>
      </c>
      <c r="B51">
        <v>7</v>
      </c>
      <c r="C51" s="1" t="s">
        <v>368</v>
      </c>
      <c r="D51">
        <v>5</v>
      </c>
      <c r="E51" s="1" t="s">
        <v>325</v>
      </c>
      <c r="F51">
        <v>6</v>
      </c>
      <c r="G51" s="370" t="s">
        <v>336</v>
      </c>
      <c r="H51" s="371">
        <v>5</v>
      </c>
    </row>
    <row r="52" spans="1:8" x14ac:dyDescent="0.3">
      <c r="A52" s="1" t="s">
        <v>207</v>
      </c>
      <c r="B52">
        <v>7</v>
      </c>
      <c r="C52" s="1" t="s">
        <v>306</v>
      </c>
      <c r="D52">
        <v>4</v>
      </c>
      <c r="E52" s="1" t="s">
        <v>326</v>
      </c>
      <c r="F52">
        <v>6</v>
      </c>
      <c r="G52" s="370" t="s">
        <v>324</v>
      </c>
      <c r="H52" s="371">
        <v>5</v>
      </c>
    </row>
    <row r="53" spans="1:8" x14ac:dyDescent="0.3">
      <c r="A53" s="1" t="s">
        <v>208</v>
      </c>
      <c r="B53">
        <v>7</v>
      </c>
      <c r="C53" s="1" t="s">
        <v>338</v>
      </c>
      <c r="D53">
        <v>4</v>
      </c>
      <c r="E53" s="1" t="s">
        <v>327</v>
      </c>
      <c r="F53">
        <v>6</v>
      </c>
      <c r="G53" s="370" t="s">
        <v>340</v>
      </c>
      <c r="H53" s="371">
        <v>5</v>
      </c>
    </row>
    <row r="54" spans="1:8" x14ac:dyDescent="0.3">
      <c r="A54" s="1" t="s">
        <v>209</v>
      </c>
      <c r="B54">
        <v>5</v>
      </c>
      <c r="C54" s="1" t="s">
        <v>329</v>
      </c>
      <c r="D54">
        <v>4</v>
      </c>
      <c r="E54" s="1" t="s">
        <v>328</v>
      </c>
      <c r="F54">
        <v>5</v>
      </c>
      <c r="G54" s="370" t="s">
        <v>319</v>
      </c>
      <c r="H54" s="371">
        <v>5</v>
      </c>
    </row>
    <row r="55" spans="1:8" x14ac:dyDescent="0.3">
      <c r="A55" s="1" t="s">
        <v>210</v>
      </c>
      <c r="B55">
        <v>5</v>
      </c>
      <c r="C55" s="1" t="s">
        <v>369</v>
      </c>
      <c r="D55">
        <v>3</v>
      </c>
      <c r="E55" s="1" t="s">
        <v>329</v>
      </c>
      <c r="F55">
        <v>5</v>
      </c>
      <c r="G55" s="370" t="s">
        <v>329</v>
      </c>
      <c r="H55" s="371">
        <v>4</v>
      </c>
    </row>
    <row r="56" spans="1:8" x14ac:dyDescent="0.3">
      <c r="A56" s="1" t="s">
        <v>211</v>
      </c>
      <c r="B56">
        <v>5</v>
      </c>
      <c r="C56" s="1" t="s">
        <v>324</v>
      </c>
      <c r="D56">
        <v>3</v>
      </c>
      <c r="E56" s="1" t="s">
        <v>330</v>
      </c>
      <c r="F56">
        <v>4</v>
      </c>
      <c r="G56" s="370" t="s">
        <v>312</v>
      </c>
      <c r="H56" s="371">
        <v>4</v>
      </c>
    </row>
    <row r="57" spans="1:8" x14ac:dyDescent="0.3">
      <c r="A57" s="1" t="s">
        <v>212</v>
      </c>
      <c r="B57">
        <v>4</v>
      </c>
      <c r="C57" s="1" t="s">
        <v>325</v>
      </c>
      <c r="D57">
        <v>3</v>
      </c>
      <c r="E57" s="1" t="s">
        <v>331</v>
      </c>
      <c r="F57">
        <v>4</v>
      </c>
      <c r="G57" s="370" t="s">
        <v>357</v>
      </c>
      <c r="H57" s="371">
        <v>4</v>
      </c>
    </row>
    <row r="58" spans="1:8" x14ac:dyDescent="0.3">
      <c r="A58" s="1" t="s">
        <v>213</v>
      </c>
      <c r="B58">
        <v>4</v>
      </c>
      <c r="C58" s="1" t="s">
        <v>330</v>
      </c>
      <c r="D58">
        <v>3</v>
      </c>
      <c r="E58" s="1" t="s">
        <v>332</v>
      </c>
      <c r="F58">
        <v>4</v>
      </c>
      <c r="G58" s="370" t="s">
        <v>327</v>
      </c>
      <c r="H58" s="371">
        <v>4</v>
      </c>
    </row>
    <row r="59" spans="1:8" x14ac:dyDescent="0.3">
      <c r="A59" s="1" t="s">
        <v>214</v>
      </c>
      <c r="B59">
        <v>4</v>
      </c>
      <c r="C59" s="1" t="s">
        <v>331</v>
      </c>
      <c r="D59">
        <v>2</v>
      </c>
      <c r="E59" s="1" t="s">
        <v>333</v>
      </c>
      <c r="F59">
        <v>3</v>
      </c>
      <c r="G59" s="370" t="s">
        <v>745</v>
      </c>
      <c r="H59" s="371">
        <v>3</v>
      </c>
    </row>
    <row r="60" spans="1:8" x14ac:dyDescent="0.3">
      <c r="A60" s="1" t="s">
        <v>215</v>
      </c>
      <c r="B60">
        <v>4</v>
      </c>
      <c r="C60" s="1" t="s">
        <v>363</v>
      </c>
      <c r="D60">
        <v>2</v>
      </c>
      <c r="E60" s="1" t="s">
        <v>334</v>
      </c>
      <c r="F60">
        <v>3</v>
      </c>
      <c r="G60" s="370" t="s">
        <v>747</v>
      </c>
      <c r="H60" s="371">
        <v>3</v>
      </c>
    </row>
    <row r="61" spans="1:8" x14ac:dyDescent="0.3">
      <c r="A61" s="1" t="s">
        <v>216</v>
      </c>
      <c r="B61">
        <v>4</v>
      </c>
      <c r="C61" s="1" t="s">
        <v>326</v>
      </c>
      <c r="D61">
        <v>2</v>
      </c>
      <c r="E61" s="1" t="s">
        <v>335</v>
      </c>
      <c r="F61">
        <v>3</v>
      </c>
      <c r="G61" s="370" t="s">
        <v>322</v>
      </c>
      <c r="H61" s="371">
        <v>3</v>
      </c>
    </row>
    <row r="62" spans="1:8" x14ac:dyDescent="0.3">
      <c r="A62" s="1" t="s">
        <v>217</v>
      </c>
      <c r="B62">
        <v>4</v>
      </c>
      <c r="C62" s="1" t="s">
        <v>357</v>
      </c>
      <c r="D62">
        <v>2</v>
      </c>
      <c r="E62" s="1" t="s">
        <v>336</v>
      </c>
      <c r="F62">
        <v>3</v>
      </c>
      <c r="G62" s="370" t="s">
        <v>381</v>
      </c>
      <c r="H62" s="371">
        <v>3</v>
      </c>
    </row>
    <row r="63" spans="1:8" x14ac:dyDescent="0.3">
      <c r="A63" s="1" t="s">
        <v>218</v>
      </c>
      <c r="B63">
        <v>4</v>
      </c>
      <c r="C63" s="1" t="s">
        <v>370</v>
      </c>
      <c r="D63">
        <v>2</v>
      </c>
      <c r="E63" s="1" t="s">
        <v>337</v>
      </c>
      <c r="F63">
        <v>3</v>
      </c>
      <c r="G63" s="370" t="s">
        <v>367</v>
      </c>
      <c r="H63" s="371">
        <v>3</v>
      </c>
    </row>
    <row r="64" spans="1:8" x14ac:dyDescent="0.3">
      <c r="A64" s="1" t="s">
        <v>219</v>
      </c>
      <c r="B64">
        <v>3</v>
      </c>
      <c r="C64" s="1" t="s">
        <v>328</v>
      </c>
      <c r="D64">
        <v>2</v>
      </c>
      <c r="E64" s="1" t="s">
        <v>338</v>
      </c>
      <c r="F64">
        <v>3</v>
      </c>
      <c r="G64" s="370" t="s">
        <v>358</v>
      </c>
      <c r="H64" s="371">
        <v>3</v>
      </c>
    </row>
    <row r="65" spans="1:8" x14ac:dyDescent="0.3">
      <c r="A65" s="1" t="s">
        <v>220</v>
      </c>
      <c r="B65">
        <v>3</v>
      </c>
      <c r="C65" s="1" t="s">
        <v>354</v>
      </c>
      <c r="D65">
        <v>2</v>
      </c>
      <c r="E65" s="1" t="s">
        <v>339</v>
      </c>
      <c r="F65">
        <v>2</v>
      </c>
      <c r="G65" s="370" t="s">
        <v>343</v>
      </c>
      <c r="H65" s="371">
        <v>2</v>
      </c>
    </row>
    <row r="66" spans="1:8" x14ac:dyDescent="0.3">
      <c r="A66" s="1" t="s">
        <v>221</v>
      </c>
      <c r="B66">
        <v>3</v>
      </c>
      <c r="C66" s="1" t="s">
        <v>371</v>
      </c>
      <c r="D66">
        <v>2</v>
      </c>
      <c r="E66" s="1" t="s">
        <v>340</v>
      </c>
      <c r="F66">
        <v>2</v>
      </c>
      <c r="G66" s="370" t="s">
        <v>363</v>
      </c>
      <c r="H66" s="371">
        <v>2</v>
      </c>
    </row>
    <row r="67" spans="1:8" x14ac:dyDescent="0.3">
      <c r="A67" s="1" t="s">
        <v>222</v>
      </c>
      <c r="B67">
        <v>3</v>
      </c>
      <c r="C67" s="1" t="s">
        <v>372</v>
      </c>
      <c r="D67">
        <v>2</v>
      </c>
      <c r="E67" s="1" t="s">
        <v>341</v>
      </c>
      <c r="F67">
        <v>2</v>
      </c>
      <c r="G67" s="370" t="s">
        <v>337</v>
      </c>
      <c r="H67" s="371">
        <v>2</v>
      </c>
    </row>
    <row r="68" spans="1:8" x14ac:dyDescent="0.3">
      <c r="A68" s="1" t="s">
        <v>223</v>
      </c>
      <c r="B68">
        <v>3</v>
      </c>
      <c r="C68" s="1" t="s">
        <v>319</v>
      </c>
      <c r="D68">
        <v>1</v>
      </c>
      <c r="E68" s="1" t="s">
        <v>342</v>
      </c>
      <c r="F68">
        <v>2</v>
      </c>
      <c r="G68" s="370" t="s">
        <v>369</v>
      </c>
      <c r="H68" s="371">
        <v>2</v>
      </c>
    </row>
    <row r="69" spans="1:8" x14ac:dyDescent="0.3">
      <c r="A69" s="1" t="s">
        <v>224</v>
      </c>
      <c r="B69">
        <v>3</v>
      </c>
      <c r="C69" s="1" t="s">
        <v>312</v>
      </c>
      <c r="D69">
        <v>1</v>
      </c>
      <c r="E69" s="1" t="s">
        <v>343</v>
      </c>
      <c r="F69">
        <v>2</v>
      </c>
      <c r="G69" s="370" t="s">
        <v>751</v>
      </c>
      <c r="H69" s="371">
        <v>2</v>
      </c>
    </row>
    <row r="70" spans="1:8" x14ac:dyDescent="0.3">
      <c r="A70" s="1" t="s">
        <v>225</v>
      </c>
      <c r="B70">
        <v>3</v>
      </c>
      <c r="C70" s="1" t="s">
        <v>327</v>
      </c>
      <c r="D70">
        <v>1</v>
      </c>
      <c r="E70" s="1" t="s">
        <v>344</v>
      </c>
      <c r="F70">
        <v>2</v>
      </c>
      <c r="G70" s="370" t="s">
        <v>326</v>
      </c>
      <c r="H70" s="371">
        <v>2</v>
      </c>
    </row>
    <row r="71" spans="1:8" x14ac:dyDescent="0.3">
      <c r="A71" s="1" t="s">
        <v>226</v>
      </c>
      <c r="B71">
        <v>2</v>
      </c>
      <c r="C71" s="1" t="s">
        <v>350</v>
      </c>
      <c r="D71">
        <v>1</v>
      </c>
      <c r="E71" s="1" t="s">
        <v>345</v>
      </c>
      <c r="F71">
        <v>2</v>
      </c>
      <c r="G71" s="370" t="s">
        <v>334</v>
      </c>
      <c r="H71" s="371">
        <v>2</v>
      </c>
    </row>
    <row r="72" spans="1:8" x14ac:dyDescent="0.3">
      <c r="A72" s="1" t="s">
        <v>227</v>
      </c>
      <c r="B72">
        <v>2</v>
      </c>
      <c r="C72" s="1" t="s">
        <v>347</v>
      </c>
      <c r="D72">
        <v>1</v>
      </c>
      <c r="E72" s="1" t="s">
        <v>346</v>
      </c>
      <c r="F72">
        <v>2</v>
      </c>
      <c r="G72" s="370" t="s">
        <v>352</v>
      </c>
      <c r="H72" s="371">
        <v>2</v>
      </c>
    </row>
    <row r="73" spans="1:8" x14ac:dyDescent="0.3">
      <c r="A73" s="1" t="s">
        <v>228</v>
      </c>
      <c r="B73">
        <v>2</v>
      </c>
      <c r="C73" s="1" t="s">
        <v>343</v>
      </c>
      <c r="D73">
        <v>1</v>
      </c>
      <c r="E73" s="1" t="s">
        <v>347</v>
      </c>
      <c r="F73">
        <v>2</v>
      </c>
      <c r="G73" s="370" t="s">
        <v>753</v>
      </c>
      <c r="H73" s="371">
        <v>2</v>
      </c>
    </row>
    <row r="74" spans="1:8" x14ac:dyDescent="0.3">
      <c r="A74" s="1" t="s">
        <v>229</v>
      </c>
      <c r="B74">
        <v>2</v>
      </c>
      <c r="C74" s="1" t="s">
        <v>323</v>
      </c>
      <c r="D74">
        <v>1</v>
      </c>
      <c r="E74" s="1" t="s">
        <v>348</v>
      </c>
      <c r="F74">
        <v>1</v>
      </c>
      <c r="G74" s="370" t="s">
        <v>351</v>
      </c>
      <c r="H74" s="371">
        <v>2</v>
      </c>
    </row>
    <row r="75" spans="1:8" x14ac:dyDescent="0.3">
      <c r="A75" s="1" t="s">
        <v>230</v>
      </c>
      <c r="B75">
        <v>2</v>
      </c>
      <c r="C75" s="1" t="s">
        <v>351</v>
      </c>
      <c r="D75">
        <v>1</v>
      </c>
      <c r="E75" s="1" t="s">
        <v>349</v>
      </c>
      <c r="F75">
        <v>1</v>
      </c>
      <c r="G75" s="370" t="s">
        <v>757</v>
      </c>
      <c r="H75" s="371">
        <v>2</v>
      </c>
    </row>
    <row r="76" spans="1:8" x14ac:dyDescent="0.3">
      <c r="A76" s="1" t="s">
        <v>231</v>
      </c>
      <c r="B76">
        <v>2</v>
      </c>
      <c r="C76" s="1" t="s">
        <v>373</v>
      </c>
      <c r="D76">
        <v>1</v>
      </c>
      <c r="E76" s="1" t="s">
        <v>350</v>
      </c>
      <c r="F76">
        <v>1</v>
      </c>
      <c r="G76" s="370" t="s">
        <v>342</v>
      </c>
      <c r="H76" s="371">
        <v>1</v>
      </c>
    </row>
    <row r="77" spans="1:8" x14ac:dyDescent="0.3">
      <c r="A77" s="1" t="s">
        <v>232</v>
      </c>
      <c r="B77">
        <v>2</v>
      </c>
      <c r="C77" s="1" t="s">
        <v>374</v>
      </c>
      <c r="D77">
        <v>1</v>
      </c>
      <c r="E77" s="1" t="s">
        <v>351</v>
      </c>
      <c r="F77">
        <v>1</v>
      </c>
      <c r="G77" s="370" t="s">
        <v>746</v>
      </c>
      <c r="H77" s="371">
        <v>1</v>
      </c>
    </row>
    <row r="78" spans="1:8" x14ac:dyDescent="0.3">
      <c r="A78" s="1" t="s">
        <v>233</v>
      </c>
      <c r="B78">
        <v>2</v>
      </c>
      <c r="C78" s="1" t="s">
        <v>340</v>
      </c>
      <c r="D78">
        <v>1</v>
      </c>
      <c r="E78" s="1" t="s">
        <v>352</v>
      </c>
      <c r="F78">
        <v>1</v>
      </c>
      <c r="G78" s="370" t="s">
        <v>748</v>
      </c>
      <c r="H78" s="371">
        <v>1</v>
      </c>
    </row>
    <row r="79" spans="1:8" x14ac:dyDescent="0.3">
      <c r="A79" s="1" t="s">
        <v>234</v>
      </c>
      <c r="B79">
        <v>2</v>
      </c>
      <c r="C79" s="1" t="s">
        <v>334</v>
      </c>
      <c r="D79">
        <v>1</v>
      </c>
      <c r="E79" s="1" t="s">
        <v>353</v>
      </c>
      <c r="F79">
        <v>1</v>
      </c>
      <c r="G79" s="370" t="s">
        <v>325</v>
      </c>
      <c r="H79" s="371">
        <v>1</v>
      </c>
    </row>
    <row r="80" spans="1:8" x14ac:dyDescent="0.3">
      <c r="A80" s="1" t="s">
        <v>235</v>
      </c>
      <c r="B80">
        <v>2</v>
      </c>
      <c r="C80" s="1" t="s">
        <v>375</v>
      </c>
      <c r="D80">
        <v>1</v>
      </c>
      <c r="E80" s="1" t="s">
        <v>354</v>
      </c>
      <c r="F80">
        <v>1</v>
      </c>
      <c r="G80" s="370" t="s">
        <v>749</v>
      </c>
      <c r="H80" s="371">
        <v>1</v>
      </c>
    </row>
    <row r="81" spans="1:8" x14ac:dyDescent="0.3">
      <c r="A81" s="1" t="s">
        <v>236</v>
      </c>
      <c r="B81">
        <v>2</v>
      </c>
      <c r="C81" s="1" t="s">
        <v>376</v>
      </c>
      <c r="D81">
        <v>1</v>
      </c>
      <c r="E81" s="1" t="s">
        <v>355</v>
      </c>
      <c r="F81">
        <v>1</v>
      </c>
      <c r="G81" s="370" t="s">
        <v>750</v>
      </c>
      <c r="H81" s="371">
        <v>1</v>
      </c>
    </row>
    <row r="82" spans="1:8" x14ac:dyDescent="0.3">
      <c r="A82" s="1" t="s">
        <v>237</v>
      </c>
      <c r="B82">
        <v>2</v>
      </c>
      <c r="C82" s="1" t="s">
        <v>377</v>
      </c>
      <c r="D82">
        <v>1</v>
      </c>
      <c r="E82" s="1" t="s">
        <v>356</v>
      </c>
      <c r="F82">
        <v>1</v>
      </c>
      <c r="G82" s="370" t="s">
        <v>377</v>
      </c>
      <c r="H82" s="371">
        <v>1</v>
      </c>
    </row>
    <row r="83" spans="1:8" x14ac:dyDescent="0.3">
      <c r="A83" s="1" t="s">
        <v>238</v>
      </c>
      <c r="B83">
        <v>2</v>
      </c>
      <c r="C83" s="1" t="s">
        <v>378</v>
      </c>
      <c r="D83">
        <v>1</v>
      </c>
      <c r="E83" s="1" t="s">
        <v>357</v>
      </c>
      <c r="F83">
        <v>1</v>
      </c>
      <c r="G83" s="370" t="s">
        <v>317</v>
      </c>
      <c r="H83" s="371">
        <v>1</v>
      </c>
    </row>
    <row r="84" spans="1:8" x14ac:dyDescent="0.3">
      <c r="A84" s="1" t="s">
        <v>239</v>
      </c>
      <c r="B84">
        <v>1</v>
      </c>
      <c r="C84" s="1" t="s">
        <v>379</v>
      </c>
      <c r="D84">
        <v>1</v>
      </c>
      <c r="E84" s="1" t="s">
        <v>358</v>
      </c>
      <c r="F84">
        <v>1</v>
      </c>
      <c r="G84" s="370" t="s">
        <v>339</v>
      </c>
      <c r="H84" s="371">
        <v>1</v>
      </c>
    </row>
    <row r="85" spans="1:8" x14ac:dyDescent="0.3">
      <c r="A85" s="1" t="s">
        <v>240</v>
      </c>
      <c r="B85">
        <v>1</v>
      </c>
      <c r="C85" s="1" t="s">
        <v>380</v>
      </c>
      <c r="D85">
        <v>1</v>
      </c>
      <c r="E85" s="1" t="s">
        <v>359</v>
      </c>
      <c r="F85">
        <v>1</v>
      </c>
      <c r="G85" s="370" t="s">
        <v>333</v>
      </c>
      <c r="H85" s="371">
        <v>1</v>
      </c>
    </row>
    <row r="86" spans="1:8" x14ac:dyDescent="0.3">
      <c r="A86" s="1" t="s">
        <v>241</v>
      </c>
      <c r="B86">
        <v>1</v>
      </c>
      <c r="C86" s="1" t="s">
        <v>381</v>
      </c>
      <c r="D86">
        <v>1</v>
      </c>
      <c r="E86" s="1" t="s">
        <v>360</v>
      </c>
      <c r="F86">
        <v>1</v>
      </c>
      <c r="G86" s="370" t="s">
        <v>365</v>
      </c>
      <c r="H86" s="371">
        <v>1</v>
      </c>
    </row>
    <row r="87" spans="1:8" x14ac:dyDescent="0.3">
      <c r="A87" s="1" t="s">
        <v>242</v>
      </c>
      <c r="B87">
        <v>1</v>
      </c>
      <c r="C87" s="1" t="s">
        <v>164</v>
      </c>
      <c r="E87" s="1" t="s">
        <v>361</v>
      </c>
      <c r="F87">
        <v>1</v>
      </c>
      <c r="G87" s="370" t="s">
        <v>371</v>
      </c>
      <c r="H87" s="371">
        <v>1</v>
      </c>
    </row>
    <row r="88" spans="1:8" x14ac:dyDescent="0.3">
      <c r="A88" s="1" t="s">
        <v>243</v>
      </c>
      <c r="B88">
        <v>1</v>
      </c>
      <c r="C88" s="1" t="s">
        <v>147</v>
      </c>
      <c r="D88">
        <v>1487</v>
      </c>
      <c r="E88" s="1" t="s">
        <v>362</v>
      </c>
      <c r="F88">
        <v>1</v>
      </c>
      <c r="G88" s="370" t="s">
        <v>752</v>
      </c>
      <c r="H88" s="371">
        <v>1</v>
      </c>
    </row>
    <row r="89" spans="1:8" x14ac:dyDescent="0.3">
      <c r="A89" s="1" t="s">
        <v>244</v>
      </c>
      <c r="B89">
        <v>1</v>
      </c>
      <c r="E89" s="1" t="s">
        <v>363</v>
      </c>
      <c r="F89">
        <v>1</v>
      </c>
      <c r="G89" s="370" t="s">
        <v>350</v>
      </c>
      <c r="H89" s="371">
        <v>1</v>
      </c>
    </row>
    <row r="90" spans="1:8" x14ac:dyDescent="0.3">
      <c r="A90" s="1" t="s">
        <v>245</v>
      </c>
      <c r="B90">
        <v>1</v>
      </c>
      <c r="C90" s="89" t="s">
        <v>137</v>
      </c>
      <c r="D90" s="89" t="s">
        <v>138</v>
      </c>
      <c r="E90" s="1" t="s">
        <v>364</v>
      </c>
      <c r="F90">
        <v>1</v>
      </c>
      <c r="G90" s="370" t="s">
        <v>348</v>
      </c>
      <c r="H90" s="371">
        <v>1</v>
      </c>
    </row>
    <row r="91" spans="1:8" x14ac:dyDescent="0.3">
      <c r="A91" s="1" t="s">
        <v>246</v>
      </c>
      <c r="B91">
        <v>1</v>
      </c>
      <c r="C91" s="86" t="s">
        <v>141</v>
      </c>
      <c r="D91" s="86">
        <v>676</v>
      </c>
      <c r="E91" s="1" t="s">
        <v>365</v>
      </c>
      <c r="F91">
        <v>1</v>
      </c>
      <c r="G91" s="370" t="s">
        <v>332</v>
      </c>
      <c r="H91" s="371">
        <v>1</v>
      </c>
    </row>
    <row r="92" spans="1:8" x14ac:dyDescent="0.3">
      <c r="A92" s="1" t="s">
        <v>247</v>
      </c>
      <c r="B92">
        <v>1</v>
      </c>
      <c r="C92" s="86" t="s">
        <v>140</v>
      </c>
      <c r="D92" s="86">
        <v>378</v>
      </c>
      <c r="E92" s="1" t="s">
        <v>164</v>
      </c>
      <c r="G92" s="370" t="s">
        <v>754</v>
      </c>
      <c r="H92" s="371">
        <v>1</v>
      </c>
    </row>
    <row r="93" spans="1:8" x14ac:dyDescent="0.3">
      <c r="A93" s="1" t="s">
        <v>248</v>
      </c>
      <c r="B93">
        <v>1</v>
      </c>
      <c r="C93" s="86" t="s">
        <v>139</v>
      </c>
      <c r="D93" s="86">
        <v>190</v>
      </c>
      <c r="E93" s="1" t="s">
        <v>147</v>
      </c>
      <c r="F93">
        <v>1879</v>
      </c>
      <c r="G93" s="370" t="s">
        <v>376</v>
      </c>
      <c r="H93" s="371">
        <v>1</v>
      </c>
    </row>
    <row r="94" spans="1:8" x14ac:dyDescent="0.3">
      <c r="A94" s="1" t="s">
        <v>249</v>
      </c>
      <c r="B94">
        <v>1</v>
      </c>
      <c r="C94" s="86" t="s">
        <v>144</v>
      </c>
      <c r="D94" s="86">
        <v>73</v>
      </c>
      <c r="G94" s="370" t="s">
        <v>359</v>
      </c>
      <c r="H94" s="371">
        <v>1</v>
      </c>
    </row>
    <row r="95" spans="1:8" x14ac:dyDescent="0.3">
      <c r="A95" s="1" t="s">
        <v>250</v>
      </c>
      <c r="B95">
        <v>1</v>
      </c>
      <c r="C95" s="86" t="s">
        <v>142</v>
      </c>
      <c r="D95" s="86">
        <v>64</v>
      </c>
      <c r="E95" s="89" t="s">
        <v>137</v>
      </c>
      <c r="F95" s="89" t="s">
        <v>138</v>
      </c>
      <c r="G95" s="370" t="s">
        <v>755</v>
      </c>
      <c r="H95" s="371">
        <v>1</v>
      </c>
    </row>
    <row r="96" spans="1:8" x14ac:dyDescent="0.3">
      <c r="A96" s="1" t="s">
        <v>251</v>
      </c>
      <c r="B96">
        <v>1</v>
      </c>
      <c r="C96" s="86" t="s">
        <v>143</v>
      </c>
      <c r="D96" s="86">
        <v>59</v>
      </c>
      <c r="E96" s="86" t="s">
        <v>139</v>
      </c>
      <c r="F96" s="86">
        <v>644</v>
      </c>
      <c r="G96" s="370" t="s">
        <v>756</v>
      </c>
      <c r="H96" s="371">
        <v>1</v>
      </c>
    </row>
    <row r="97" spans="1:8" x14ac:dyDescent="0.3">
      <c r="A97" s="1" t="s">
        <v>252</v>
      </c>
      <c r="B97">
        <v>1</v>
      </c>
      <c r="C97" s="86" t="s">
        <v>145</v>
      </c>
      <c r="D97" s="86">
        <v>35</v>
      </c>
      <c r="E97" s="86" t="s">
        <v>140</v>
      </c>
      <c r="F97" s="86">
        <v>540</v>
      </c>
      <c r="G97" s="370" t="s">
        <v>318</v>
      </c>
      <c r="H97" s="371">
        <v>1</v>
      </c>
    </row>
    <row r="98" spans="1:8" x14ac:dyDescent="0.3">
      <c r="A98" s="1" t="s">
        <v>253</v>
      </c>
      <c r="B98">
        <v>1</v>
      </c>
      <c r="C98" s="86" t="s">
        <v>146</v>
      </c>
      <c r="D98" s="86">
        <v>11</v>
      </c>
      <c r="E98" s="86" t="s">
        <v>141</v>
      </c>
      <c r="F98" s="86">
        <v>293</v>
      </c>
      <c r="G98" s="89" t="s">
        <v>137</v>
      </c>
      <c r="H98" s="89" t="s">
        <v>758</v>
      </c>
    </row>
    <row r="99" spans="1:8" x14ac:dyDescent="0.3">
      <c r="A99" s="1" t="s">
        <v>254</v>
      </c>
      <c r="B99">
        <v>1</v>
      </c>
      <c r="C99" s="86" t="s">
        <v>147</v>
      </c>
      <c r="D99" s="86">
        <v>1486</v>
      </c>
      <c r="E99" s="86" t="s">
        <v>142</v>
      </c>
      <c r="F99" s="86">
        <v>172</v>
      </c>
      <c r="G99" s="86" t="s">
        <v>139</v>
      </c>
      <c r="H99" s="86">
        <v>13</v>
      </c>
    </row>
    <row r="100" spans="1:8" x14ac:dyDescent="0.3">
      <c r="A100" s="1" t="s">
        <v>255</v>
      </c>
      <c r="B100">
        <v>1</v>
      </c>
      <c r="E100" s="86" t="s">
        <v>143</v>
      </c>
      <c r="F100" s="86">
        <v>95</v>
      </c>
      <c r="G100" s="86" t="s">
        <v>140</v>
      </c>
      <c r="H100" s="86">
        <v>41</v>
      </c>
    </row>
    <row r="101" spans="1:8" x14ac:dyDescent="0.3">
      <c r="A101" s="1" t="s">
        <v>256</v>
      </c>
      <c r="B101">
        <v>1</v>
      </c>
      <c r="E101" s="86" t="s">
        <v>144</v>
      </c>
      <c r="F101" s="86">
        <v>72</v>
      </c>
      <c r="G101" s="86" t="s">
        <v>141</v>
      </c>
      <c r="H101" s="86">
        <v>15</v>
      </c>
    </row>
    <row r="102" spans="1:8" x14ac:dyDescent="0.3">
      <c r="A102" s="1" t="s">
        <v>257</v>
      </c>
      <c r="B102">
        <v>1</v>
      </c>
      <c r="E102" s="86" t="s">
        <v>145</v>
      </c>
      <c r="F102" s="86">
        <v>49</v>
      </c>
      <c r="G102" s="86" t="s">
        <v>142</v>
      </c>
      <c r="H102" s="86">
        <v>5</v>
      </c>
    </row>
    <row r="103" spans="1:8" x14ac:dyDescent="0.3">
      <c r="A103" s="1" t="s">
        <v>258</v>
      </c>
      <c r="B103">
        <v>1</v>
      </c>
      <c r="E103" s="86" t="s">
        <v>146</v>
      </c>
      <c r="F103" s="86">
        <v>14</v>
      </c>
      <c r="G103" s="86" t="s">
        <v>143</v>
      </c>
      <c r="H103" s="86">
        <v>5</v>
      </c>
    </row>
    <row r="104" spans="1:8" x14ac:dyDescent="0.3">
      <c r="A104" s="1" t="s">
        <v>259</v>
      </c>
      <c r="B104">
        <v>1</v>
      </c>
      <c r="E104" s="86" t="s">
        <v>147</v>
      </c>
      <c r="F104" s="86">
        <v>1879</v>
      </c>
      <c r="G104" s="86" t="s">
        <v>144</v>
      </c>
      <c r="H104" s="86">
        <v>2</v>
      </c>
    </row>
    <row r="105" spans="1:8" x14ac:dyDescent="0.3">
      <c r="A105" s="1" t="s">
        <v>260</v>
      </c>
      <c r="B105">
        <v>1</v>
      </c>
      <c r="G105" s="86" t="s">
        <v>145</v>
      </c>
      <c r="H105" s="86">
        <v>19</v>
      </c>
    </row>
    <row r="106" spans="1:8" x14ac:dyDescent="0.3">
      <c r="A106" s="1" t="s">
        <v>261</v>
      </c>
      <c r="B106">
        <v>1</v>
      </c>
      <c r="G106" s="86" t="s">
        <v>146</v>
      </c>
      <c r="H106" s="86">
        <v>0</v>
      </c>
    </row>
    <row r="107" spans="1:8" x14ac:dyDescent="0.3">
      <c r="A107" s="1" t="s">
        <v>262</v>
      </c>
      <c r="B107">
        <v>1</v>
      </c>
      <c r="G107" s="86" t="s">
        <v>147</v>
      </c>
      <c r="H107" s="86">
        <f>SUM(H99:H106)</f>
        <v>100</v>
      </c>
    </row>
    <row r="108" spans="1:8" x14ac:dyDescent="0.3">
      <c r="A108" s="1" t="s">
        <v>263</v>
      </c>
      <c r="B108">
        <v>1</v>
      </c>
    </row>
    <row r="109" spans="1:8" x14ac:dyDescent="0.3">
      <c r="A109" s="1" t="s">
        <v>264</v>
      </c>
      <c r="B109">
        <v>1</v>
      </c>
    </row>
    <row r="110" spans="1:8" x14ac:dyDescent="0.3">
      <c r="A110" s="1" t="s">
        <v>265</v>
      </c>
      <c r="B110">
        <v>1</v>
      </c>
    </row>
    <row r="111" spans="1:8" x14ac:dyDescent="0.3">
      <c r="A111" s="1" t="s">
        <v>164</v>
      </c>
    </row>
    <row r="112" spans="1:8" x14ac:dyDescent="0.3">
      <c r="A112" s="1" t="s">
        <v>147</v>
      </c>
      <c r="B112">
        <v>2167</v>
      </c>
    </row>
    <row r="114" spans="1:2" x14ac:dyDescent="0.3">
      <c r="A114" s="89" t="s">
        <v>152</v>
      </c>
      <c r="B114" s="89" t="s">
        <v>138</v>
      </c>
    </row>
    <row r="115" spans="1:2" x14ac:dyDescent="0.3">
      <c r="A115" s="89" t="s">
        <v>154</v>
      </c>
      <c r="B115" s="86">
        <v>1041</v>
      </c>
    </row>
    <row r="116" spans="1:2" x14ac:dyDescent="0.3">
      <c r="A116" s="89" t="s">
        <v>156</v>
      </c>
      <c r="B116" s="86">
        <v>462</v>
      </c>
    </row>
    <row r="117" spans="1:2" x14ac:dyDescent="0.3">
      <c r="A117" s="89" t="s">
        <v>158</v>
      </c>
      <c r="B117" s="86">
        <v>265</v>
      </c>
    </row>
    <row r="118" spans="1:2" x14ac:dyDescent="0.3">
      <c r="A118" s="89" t="s">
        <v>160</v>
      </c>
      <c r="B118" s="86">
        <v>79</v>
      </c>
    </row>
    <row r="119" spans="1:2" x14ac:dyDescent="0.3">
      <c r="A119" s="89" t="s">
        <v>162</v>
      </c>
      <c r="B119" s="86">
        <v>49</v>
      </c>
    </row>
    <row r="120" spans="1:2" x14ac:dyDescent="0.3">
      <c r="A120" s="86" t="s">
        <v>164</v>
      </c>
      <c r="B120" s="86"/>
    </row>
    <row r="121" spans="1:2" x14ac:dyDescent="0.3">
      <c r="A121" s="86" t="s">
        <v>147</v>
      </c>
      <c r="B121" s="86">
        <v>1895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290"/>
  <sheetViews>
    <sheetView topLeftCell="A106" workbookViewId="0"/>
  </sheetViews>
  <sheetFormatPr defaultRowHeight="14.4" x14ac:dyDescent="0.3"/>
  <cols>
    <col min="2" max="2" width="59" bestFit="1" customWidth="1"/>
    <col min="3" max="3" width="7.109375" bestFit="1" customWidth="1"/>
    <col min="7" max="7" width="14" bestFit="1" customWidth="1"/>
  </cols>
  <sheetData>
    <row r="5" spans="1:7" ht="18" thickBot="1" x14ac:dyDescent="0.35">
      <c r="A5" s="91"/>
      <c r="B5" s="386" t="s">
        <v>383</v>
      </c>
      <c r="C5" s="386"/>
      <c r="D5" s="386"/>
      <c r="E5" s="386"/>
      <c r="F5" s="386"/>
      <c r="G5" s="386"/>
    </row>
    <row r="6" spans="1:7" ht="40.200000000000003" thickBot="1" x14ac:dyDescent="0.35">
      <c r="A6" s="92" t="s">
        <v>384</v>
      </c>
      <c r="B6" s="93" t="s">
        <v>125</v>
      </c>
      <c r="C6" s="94"/>
      <c r="D6" s="387" t="s">
        <v>385</v>
      </c>
      <c r="E6" s="387"/>
      <c r="F6" s="95" t="s">
        <v>386</v>
      </c>
      <c r="G6" s="95" t="s">
        <v>387</v>
      </c>
    </row>
    <row r="7" spans="1:7" ht="17.399999999999999" x14ac:dyDescent="0.3">
      <c r="A7" s="96"/>
      <c r="B7" s="97" t="s">
        <v>388</v>
      </c>
      <c r="C7" s="98"/>
      <c r="D7" s="99"/>
      <c r="E7" s="98"/>
      <c r="F7" s="99"/>
      <c r="G7" s="99"/>
    </row>
    <row r="8" spans="1:7" ht="15.6" x14ac:dyDescent="0.3">
      <c r="A8" s="100"/>
      <c r="B8" s="101" t="s">
        <v>389</v>
      </c>
      <c r="C8" s="102"/>
      <c r="D8" s="103"/>
      <c r="E8" s="102"/>
      <c r="F8" s="103"/>
      <c r="G8" s="103"/>
    </row>
    <row r="9" spans="1:7" ht="15" thickBot="1" x14ac:dyDescent="0.35">
      <c r="A9" s="92"/>
      <c r="B9" s="104"/>
      <c r="C9" s="105" t="s">
        <v>390</v>
      </c>
      <c r="D9" s="106" t="s">
        <v>366</v>
      </c>
      <c r="E9" s="107"/>
      <c r="F9" s="106" t="s">
        <v>366</v>
      </c>
      <c r="G9" s="106" t="s">
        <v>366</v>
      </c>
    </row>
    <row r="10" spans="1:7" x14ac:dyDescent="0.3">
      <c r="A10" s="91" t="s">
        <v>391</v>
      </c>
      <c r="B10" s="108" t="s">
        <v>392</v>
      </c>
      <c r="C10" s="109">
        <v>269</v>
      </c>
      <c r="D10" s="110">
        <v>204440</v>
      </c>
      <c r="E10" s="94"/>
      <c r="F10" s="111">
        <v>262200</v>
      </c>
      <c r="G10" s="112">
        <v>205960</v>
      </c>
    </row>
    <row r="11" spans="1:7" x14ac:dyDescent="0.3">
      <c r="A11" s="91" t="s">
        <v>391</v>
      </c>
      <c r="B11" s="108" t="s">
        <v>393</v>
      </c>
      <c r="C11" s="109">
        <v>163</v>
      </c>
      <c r="D11" s="110">
        <v>146700</v>
      </c>
      <c r="E11" s="94"/>
      <c r="F11" s="111">
        <v>180000</v>
      </c>
      <c r="G11" s="112">
        <v>148500</v>
      </c>
    </row>
    <row r="12" spans="1:7" x14ac:dyDescent="0.3">
      <c r="A12" s="91" t="s">
        <v>391</v>
      </c>
      <c r="B12" s="108" t="s">
        <v>394</v>
      </c>
      <c r="C12" s="109">
        <v>47</v>
      </c>
      <c r="D12" s="110">
        <v>49350</v>
      </c>
      <c r="E12" s="94"/>
      <c r="F12" s="111">
        <v>52500</v>
      </c>
      <c r="G12" s="112">
        <v>49350</v>
      </c>
    </row>
    <row r="13" spans="1:7" x14ac:dyDescent="0.3">
      <c r="A13" s="91" t="s">
        <v>391</v>
      </c>
      <c r="B13" s="108" t="s">
        <v>395</v>
      </c>
      <c r="C13" s="109">
        <v>377</v>
      </c>
      <c r="D13" s="110">
        <v>169650</v>
      </c>
      <c r="E13" s="94"/>
      <c r="F13" s="111">
        <v>135000</v>
      </c>
      <c r="G13" s="112">
        <v>169650</v>
      </c>
    </row>
    <row r="14" spans="1:7" x14ac:dyDescent="0.3">
      <c r="A14" s="91" t="s">
        <v>391</v>
      </c>
      <c r="B14" s="108" t="s">
        <v>396</v>
      </c>
      <c r="C14" s="109">
        <v>110</v>
      </c>
      <c r="D14" s="110">
        <v>75900</v>
      </c>
      <c r="E14" s="94"/>
      <c r="F14" s="111">
        <v>103500</v>
      </c>
      <c r="G14" s="112">
        <v>76590</v>
      </c>
    </row>
    <row r="15" spans="1:7" x14ac:dyDescent="0.3">
      <c r="A15" s="91" t="s">
        <v>391</v>
      </c>
      <c r="B15" s="108" t="s">
        <v>397</v>
      </c>
      <c r="C15" s="109">
        <v>37</v>
      </c>
      <c r="D15" s="110">
        <v>32560</v>
      </c>
      <c r="E15" s="94"/>
      <c r="F15" s="111">
        <v>26400</v>
      </c>
      <c r="G15" s="112">
        <v>32560</v>
      </c>
    </row>
    <row r="16" spans="1:7" x14ac:dyDescent="0.3">
      <c r="A16" s="91" t="s">
        <v>391</v>
      </c>
      <c r="B16" s="108" t="s">
        <v>398</v>
      </c>
      <c r="C16" s="109">
        <v>191</v>
      </c>
      <c r="D16" s="110">
        <v>62075</v>
      </c>
      <c r="E16" s="94"/>
      <c r="F16" s="111">
        <v>48750</v>
      </c>
      <c r="G16" s="112">
        <v>62075</v>
      </c>
    </row>
    <row r="17" spans="1:7" x14ac:dyDescent="0.3">
      <c r="A17" s="91" t="s">
        <v>391</v>
      </c>
      <c r="B17" s="108" t="s">
        <v>399</v>
      </c>
      <c r="C17" s="109">
        <v>96</v>
      </c>
      <c r="D17" s="110">
        <v>35520</v>
      </c>
      <c r="E17" s="94"/>
      <c r="F17" s="111">
        <v>22200</v>
      </c>
      <c r="G17" s="112">
        <v>35890</v>
      </c>
    </row>
    <row r="18" spans="1:7" x14ac:dyDescent="0.3">
      <c r="A18" s="91" t="s">
        <v>391</v>
      </c>
      <c r="B18" s="108" t="s">
        <v>400</v>
      </c>
      <c r="C18" s="109">
        <v>19</v>
      </c>
      <c r="D18" s="110">
        <v>9500</v>
      </c>
      <c r="E18" s="94"/>
      <c r="F18" s="111">
        <v>10000</v>
      </c>
      <c r="G18" s="112">
        <v>10000</v>
      </c>
    </row>
    <row r="19" spans="1:7" x14ac:dyDescent="0.3">
      <c r="A19" s="91" t="s">
        <v>391</v>
      </c>
      <c r="B19" s="108" t="s">
        <v>401</v>
      </c>
      <c r="C19" s="109">
        <v>148</v>
      </c>
      <c r="D19" s="110">
        <v>66600</v>
      </c>
      <c r="E19" s="94"/>
      <c r="F19" s="111">
        <v>67500</v>
      </c>
      <c r="G19" s="112">
        <v>66600</v>
      </c>
    </row>
    <row r="20" spans="1:7" x14ac:dyDescent="0.3">
      <c r="A20" s="91" t="s">
        <v>391</v>
      </c>
      <c r="B20" s="108" t="s">
        <v>402</v>
      </c>
      <c r="C20" s="109">
        <v>51</v>
      </c>
      <c r="D20" s="110">
        <v>26520</v>
      </c>
      <c r="E20" s="94"/>
      <c r="F20" s="111">
        <v>41600</v>
      </c>
      <c r="G20" s="112">
        <v>26520</v>
      </c>
    </row>
    <row r="21" spans="1:7" x14ac:dyDescent="0.3">
      <c r="A21" s="91" t="s">
        <v>391</v>
      </c>
      <c r="B21" s="108" t="s">
        <v>403</v>
      </c>
      <c r="C21" s="109">
        <v>9</v>
      </c>
      <c r="D21" s="110">
        <v>5860</v>
      </c>
      <c r="E21" s="94"/>
      <c r="F21" s="111">
        <v>9750</v>
      </c>
      <c r="G21" s="112">
        <v>5850</v>
      </c>
    </row>
    <row r="22" spans="1:7" x14ac:dyDescent="0.3">
      <c r="A22" s="91" t="s">
        <v>391</v>
      </c>
      <c r="B22" s="108" t="s">
        <v>404</v>
      </c>
      <c r="C22" s="109">
        <v>70</v>
      </c>
      <c r="D22" s="110">
        <v>31500</v>
      </c>
      <c r="E22" s="94"/>
      <c r="F22" s="111">
        <v>45000</v>
      </c>
      <c r="G22" s="112">
        <v>31500</v>
      </c>
    </row>
    <row r="23" spans="1:7" x14ac:dyDescent="0.3">
      <c r="A23" s="91" t="s">
        <v>391</v>
      </c>
      <c r="B23" s="108" t="s">
        <v>405</v>
      </c>
      <c r="C23" s="109">
        <v>21</v>
      </c>
      <c r="D23" s="110">
        <v>10920</v>
      </c>
      <c r="E23" s="94"/>
      <c r="F23" s="111">
        <v>15600</v>
      </c>
      <c r="G23" s="112">
        <v>10920</v>
      </c>
    </row>
    <row r="24" spans="1:7" x14ac:dyDescent="0.3">
      <c r="A24" s="91" t="s">
        <v>391</v>
      </c>
      <c r="B24" s="108" t="s">
        <v>406</v>
      </c>
      <c r="C24" s="109">
        <v>2</v>
      </c>
      <c r="D24" s="110">
        <v>1300</v>
      </c>
      <c r="E24" s="94"/>
      <c r="F24" s="111">
        <v>6500</v>
      </c>
      <c r="G24" s="112">
        <v>1300</v>
      </c>
    </row>
    <row r="25" spans="1:7" x14ac:dyDescent="0.3">
      <c r="A25" s="91" t="s">
        <v>391</v>
      </c>
      <c r="B25" s="108" t="s">
        <v>1</v>
      </c>
      <c r="C25" s="109">
        <v>10</v>
      </c>
      <c r="D25" s="110">
        <v>1800</v>
      </c>
      <c r="E25" s="94"/>
      <c r="F25" s="111">
        <v>3500</v>
      </c>
      <c r="G25" s="112">
        <v>1800</v>
      </c>
    </row>
    <row r="26" spans="1:7" x14ac:dyDescent="0.3">
      <c r="A26" s="91" t="s">
        <v>391</v>
      </c>
      <c r="B26" s="108" t="s">
        <v>407</v>
      </c>
      <c r="C26" s="109">
        <v>1</v>
      </c>
      <c r="D26" s="110">
        <v>0</v>
      </c>
      <c r="E26" s="94"/>
      <c r="F26" s="111">
        <v>0</v>
      </c>
      <c r="G26" s="112">
        <v>0</v>
      </c>
    </row>
    <row r="27" spans="1:7" x14ac:dyDescent="0.3">
      <c r="A27" s="91" t="s">
        <v>391</v>
      </c>
      <c r="B27" s="108" t="s">
        <v>408</v>
      </c>
      <c r="C27" s="109">
        <v>118</v>
      </c>
      <c r="D27" s="110">
        <v>0</v>
      </c>
      <c r="E27" s="94"/>
      <c r="F27" s="111">
        <v>0</v>
      </c>
      <c r="G27" s="112">
        <v>0</v>
      </c>
    </row>
    <row r="28" spans="1:7" x14ac:dyDescent="0.3">
      <c r="A28" s="91" t="s">
        <v>391</v>
      </c>
      <c r="B28" s="108" t="s">
        <v>409</v>
      </c>
      <c r="C28" s="109">
        <v>33</v>
      </c>
      <c r="D28" s="110">
        <v>0</v>
      </c>
      <c r="E28" s="94"/>
      <c r="F28" s="111">
        <v>0</v>
      </c>
      <c r="G28" s="112">
        <v>0</v>
      </c>
    </row>
    <row r="29" spans="1:7" x14ac:dyDescent="0.3">
      <c r="A29" s="91" t="s">
        <v>391</v>
      </c>
      <c r="B29" s="108" t="s">
        <v>2</v>
      </c>
      <c r="C29" s="109">
        <v>62</v>
      </c>
      <c r="D29" s="110">
        <v>0</v>
      </c>
      <c r="E29" s="94"/>
      <c r="F29" s="111">
        <v>0</v>
      </c>
      <c r="G29" s="112">
        <v>0</v>
      </c>
    </row>
    <row r="30" spans="1:7" x14ac:dyDescent="0.3">
      <c r="A30" s="91" t="s">
        <v>391</v>
      </c>
      <c r="B30" s="108" t="s">
        <v>410</v>
      </c>
      <c r="C30" s="109">
        <v>44</v>
      </c>
      <c r="D30" s="110">
        <v>0</v>
      </c>
      <c r="E30" s="94"/>
      <c r="F30" s="111">
        <v>0</v>
      </c>
      <c r="G30" s="112">
        <v>0</v>
      </c>
    </row>
    <row r="31" spans="1:7" x14ac:dyDescent="0.3">
      <c r="A31" s="91" t="s">
        <v>391</v>
      </c>
      <c r="B31" s="113" t="s">
        <v>411</v>
      </c>
      <c r="C31" s="109">
        <v>2</v>
      </c>
      <c r="D31" s="114">
        <v>200</v>
      </c>
      <c r="E31" s="94"/>
      <c r="F31" s="114">
        <v>1000</v>
      </c>
      <c r="G31" s="115">
        <v>200</v>
      </c>
    </row>
    <row r="32" spans="1:7" x14ac:dyDescent="0.3">
      <c r="A32" s="91"/>
      <c r="B32" s="116"/>
      <c r="C32" s="94"/>
      <c r="D32" s="117"/>
      <c r="E32" s="94"/>
      <c r="F32" s="117"/>
      <c r="G32" s="118"/>
    </row>
    <row r="33" spans="1:7" x14ac:dyDescent="0.3">
      <c r="A33" s="91"/>
      <c r="B33" s="119" t="s">
        <v>412</v>
      </c>
      <c r="C33" s="120">
        <f>SUM(C10:C31)</f>
        <v>1880</v>
      </c>
      <c r="D33" s="121">
        <f>SUM(D10:D31)</f>
        <v>930395</v>
      </c>
      <c r="E33" s="122"/>
      <c r="F33" s="121">
        <f>SUM(F10:F31)</f>
        <v>1031000</v>
      </c>
      <c r="G33" s="121">
        <f>SUM(G10:G31)</f>
        <v>935265</v>
      </c>
    </row>
    <row r="34" spans="1:7" x14ac:dyDescent="0.3">
      <c r="A34" s="91"/>
      <c r="B34" s="116"/>
      <c r="C34" s="94"/>
      <c r="D34" s="117"/>
      <c r="E34" s="94"/>
      <c r="F34" s="117"/>
      <c r="G34" s="118"/>
    </row>
    <row r="35" spans="1:7" x14ac:dyDescent="0.3">
      <c r="A35" s="91"/>
      <c r="B35" s="113"/>
      <c r="C35" s="94"/>
      <c r="D35" s="111"/>
      <c r="E35" s="94"/>
      <c r="F35" s="111"/>
      <c r="G35" s="112"/>
    </row>
    <row r="36" spans="1:7" x14ac:dyDescent="0.3">
      <c r="A36" s="91" t="s">
        <v>391</v>
      </c>
      <c r="B36" s="108" t="s">
        <v>413</v>
      </c>
      <c r="C36" s="123"/>
      <c r="D36" s="110">
        <v>18620</v>
      </c>
      <c r="E36" s="124"/>
      <c r="F36" s="111">
        <v>17500</v>
      </c>
      <c r="G36" s="112">
        <v>23030</v>
      </c>
    </row>
    <row r="37" spans="1:7" x14ac:dyDescent="0.3">
      <c r="A37" s="91" t="s">
        <v>391</v>
      </c>
      <c r="B37" s="108" t="s">
        <v>414</v>
      </c>
      <c r="C37" s="123"/>
      <c r="D37" s="114">
        <v>10670</v>
      </c>
      <c r="E37" s="124"/>
      <c r="F37" s="125">
        <v>5000</v>
      </c>
      <c r="G37" s="115">
        <v>6500</v>
      </c>
    </row>
    <row r="38" spans="1:7" x14ac:dyDescent="0.3">
      <c r="A38" s="91"/>
      <c r="B38" s="126"/>
      <c r="C38" s="94"/>
      <c r="D38" s="117"/>
      <c r="E38" s="124"/>
      <c r="F38" s="117"/>
      <c r="G38" s="118"/>
    </row>
    <row r="39" spans="1:7" ht="15.6" x14ac:dyDescent="0.3">
      <c r="A39" s="91"/>
      <c r="B39" s="127" t="s">
        <v>415</v>
      </c>
      <c r="C39" s="128"/>
      <c r="D39" s="129">
        <v>29290</v>
      </c>
      <c r="E39" s="124"/>
      <c r="F39" s="129">
        <v>22500</v>
      </c>
      <c r="G39" s="130">
        <v>29530</v>
      </c>
    </row>
    <row r="40" spans="1:7" x14ac:dyDescent="0.3">
      <c r="A40" s="91"/>
      <c r="B40" s="126"/>
      <c r="C40" s="94"/>
      <c r="D40" s="117"/>
      <c r="E40" s="124"/>
      <c r="F40" s="117"/>
      <c r="G40" s="118"/>
    </row>
    <row r="41" spans="1:7" x14ac:dyDescent="0.3">
      <c r="A41" s="91"/>
      <c r="B41" s="108"/>
      <c r="C41" s="123"/>
      <c r="D41" s="110"/>
      <c r="E41" s="124"/>
      <c r="F41" s="111"/>
      <c r="G41" s="112"/>
    </row>
    <row r="42" spans="1:7" x14ac:dyDescent="0.3">
      <c r="A42" s="91" t="s">
        <v>391</v>
      </c>
      <c r="B42" s="108" t="s">
        <v>416</v>
      </c>
      <c r="C42" s="123"/>
      <c r="D42" s="114">
        <v>40310</v>
      </c>
      <c r="E42" s="124"/>
      <c r="F42" s="114">
        <v>60500</v>
      </c>
      <c r="G42" s="115">
        <v>38600</v>
      </c>
    </row>
    <row r="43" spans="1:7" x14ac:dyDescent="0.3">
      <c r="A43" s="91"/>
      <c r="B43" s="126"/>
      <c r="C43" s="94"/>
      <c r="D43" s="117"/>
      <c r="E43" s="124"/>
      <c r="F43" s="117"/>
      <c r="G43" s="118"/>
    </row>
    <row r="44" spans="1:7" ht="15.6" x14ac:dyDescent="0.3">
      <c r="A44" s="91"/>
      <c r="B44" s="127" t="s">
        <v>417</v>
      </c>
      <c r="C44" s="128"/>
      <c r="D44" s="131">
        <v>40310</v>
      </c>
      <c r="E44" s="124"/>
      <c r="F44" s="131">
        <v>60500</v>
      </c>
      <c r="G44" s="132">
        <v>38600</v>
      </c>
    </row>
    <row r="45" spans="1:7" x14ac:dyDescent="0.3">
      <c r="A45" s="91"/>
      <c r="B45" s="94"/>
      <c r="C45" s="94"/>
      <c r="D45" s="117"/>
      <c r="E45" s="124"/>
      <c r="F45" s="117"/>
      <c r="G45" s="118"/>
    </row>
    <row r="46" spans="1:7" x14ac:dyDescent="0.3">
      <c r="A46" s="133"/>
      <c r="B46" s="127" t="s">
        <v>418</v>
      </c>
      <c r="C46" s="134"/>
      <c r="D46" s="135">
        <v>999995</v>
      </c>
      <c r="E46" s="136"/>
      <c r="F46" s="135">
        <v>1114000</v>
      </c>
      <c r="G46" s="137">
        <v>1003395</v>
      </c>
    </row>
    <row r="47" spans="1:7" x14ac:dyDescent="0.3">
      <c r="A47" s="91"/>
      <c r="B47" s="138"/>
      <c r="C47" s="94"/>
      <c r="D47" s="110"/>
      <c r="E47" s="124"/>
      <c r="F47" s="139"/>
      <c r="G47" s="110"/>
    </row>
    <row r="48" spans="1:7" ht="15.6" x14ac:dyDescent="0.3">
      <c r="A48" s="140"/>
      <c r="B48" s="141" t="s">
        <v>419</v>
      </c>
      <c r="C48" s="128"/>
      <c r="D48" s="120"/>
      <c r="E48" s="124"/>
      <c r="F48" s="120"/>
      <c r="G48" s="120"/>
    </row>
    <row r="49" spans="1:7" x14ac:dyDescent="0.3">
      <c r="A49" s="91">
        <v>240130</v>
      </c>
      <c r="B49" s="142" t="s">
        <v>9</v>
      </c>
      <c r="C49" s="123"/>
      <c r="D49" s="110">
        <v>174888.38</v>
      </c>
      <c r="E49" s="124"/>
      <c r="F49" s="111">
        <v>200000</v>
      </c>
      <c r="G49" s="112">
        <v>148222</v>
      </c>
    </row>
    <row r="50" spans="1:7" x14ac:dyDescent="0.3">
      <c r="A50" s="91">
        <v>240120</v>
      </c>
      <c r="B50" s="142" t="s">
        <v>130</v>
      </c>
      <c r="C50" s="123"/>
      <c r="D50" s="111">
        <v>59813.18</v>
      </c>
      <c r="E50" s="124"/>
      <c r="F50" s="111">
        <v>100000</v>
      </c>
      <c r="G50" s="112">
        <v>88979</v>
      </c>
    </row>
    <row r="51" spans="1:7" x14ac:dyDescent="0.3">
      <c r="A51" s="91"/>
      <c r="B51" s="126"/>
      <c r="C51" s="94"/>
      <c r="D51" s="117"/>
      <c r="E51" s="124"/>
      <c r="F51" s="117"/>
      <c r="G51" s="118"/>
    </row>
    <row r="52" spans="1:7" x14ac:dyDescent="0.3">
      <c r="A52" s="133"/>
      <c r="B52" s="141" t="s">
        <v>420</v>
      </c>
      <c r="C52" s="134"/>
      <c r="D52" s="135">
        <v>234701.55999999997</v>
      </c>
      <c r="E52" s="143"/>
      <c r="F52" s="135">
        <v>300000</v>
      </c>
      <c r="G52" s="137">
        <v>237201</v>
      </c>
    </row>
    <row r="53" spans="1:7" x14ac:dyDescent="0.3">
      <c r="A53" s="144"/>
      <c r="B53" s="142"/>
      <c r="C53" s="145"/>
      <c r="D53" s="111"/>
      <c r="E53" s="124"/>
      <c r="F53" s="111"/>
      <c r="G53" s="111"/>
    </row>
    <row r="54" spans="1:7" ht="15.6" x14ac:dyDescent="0.3">
      <c r="A54" s="140"/>
      <c r="B54" s="141" t="s">
        <v>421</v>
      </c>
      <c r="C54" s="128"/>
      <c r="D54" s="120"/>
      <c r="E54" s="124"/>
      <c r="F54" s="120"/>
      <c r="G54" s="120"/>
    </row>
    <row r="55" spans="1:7" x14ac:dyDescent="0.3">
      <c r="A55" s="144"/>
      <c r="B55" s="142" t="s">
        <v>422</v>
      </c>
      <c r="C55" s="145"/>
      <c r="D55" s="111">
        <v>203344.62999999968</v>
      </c>
      <c r="E55" s="124"/>
      <c r="F55" s="111">
        <v>100000</v>
      </c>
      <c r="G55" s="111">
        <v>150000</v>
      </c>
    </row>
    <row r="56" spans="1:7" x14ac:dyDescent="0.3">
      <c r="A56" s="144"/>
      <c r="B56" s="142" t="s">
        <v>423</v>
      </c>
      <c r="C56" s="94"/>
      <c r="D56" s="111">
        <v>-52722.67</v>
      </c>
      <c r="E56" s="124"/>
      <c r="F56" s="111">
        <v>-25000</v>
      </c>
      <c r="G56" s="111">
        <v>-37500</v>
      </c>
    </row>
    <row r="57" spans="1:7" x14ac:dyDescent="0.3">
      <c r="A57" s="91"/>
      <c r="B57" s="126"/>
      <c r="C57" s="94"/>
      <c r="D57" s="117"/>
      <c r="E57" s="124"/>
      <c r="F57" s="117"/>
      <c r="G57" s="118"/>
    </row>
    <row r="58" spans="1:7" x14ac:dyDescent="0.3">
      <c r="A58" s="133"/>
      <c r="B58" s="141" t="s">
        <v>424</v>
      </c>
      <c r="C58" s="134"/>
      <c r="D58" s="135">
        <v>150621.95999999967</v>
      </c>
      <c r="E58" s="143"/>
      <c r="F58" s="135">
        <v>75000</v>
      </c>
      <c r="G58" s="137">
        <v>112500</v>
      </c>
    </row>
    <row r="59" spans="1:7" x14ac:dyDescent="0.3">
      <c r="A59" s="144"/>
      <c r="B59" s="142"/>
      <c r="C59" s="145"/>
      <c r="D59" s="111"/>
      <c r="E59" s="124"/>
      <c r="F59" s="111"/>
      <c r="G59" s="111"/>
    </row>
    <row r="60" spans="1:7" x14ac:dyDescent="0.3">
      <c r="A60" s="91" t="s">
        <v>425</v>
      </c>
      <c r="B60" s="142" t="s">
        <v>426</v>
      </c>
      <c r="C60" s="94"/>
      <c r="D60" s="111">
        <v>40000</v>
      </c>
      <c r="E60" s="124"/>
      <c r="F60" s="111">
        <v>40000</v>
      </c>
      <c r="G60" s="111">
        <v>40000</v>
      </c>
    </row>
    <row r="61" spans="1:7" x14ac:dyDescent="0.3">
      <c r="A61" s="91"/>
      <c r="B61" s="126"/>
      <c r="C61" s="94"/>
      <c r="D61" s="117"/>
      <c r="E61" s="124"/>
      <c r="F61" s="117"/>
      <c r="G61" s="118"/>
    </row>
    <row r="62" spans="1:7" x14ac:dyDescent="0.3">
      <c r="A62" s="133"/>
      <c r="B62" s="141" t="s">
        <v>427</v>
      </c>
      <c r="C62" s="134"/>
      <c r="D62" s="135">
        <v>40000</v>
      </c>
      <c r="E62" s="136"/>
      <c r="F62" s="135">
        <v>40000</v>
      </c>
      <c r="G62" s="137">
        <v>40000</v>
      </c>
    </row>
    <row r="63" spans="1:7" ht="18" x14ac:dyDescent="0.35">
      <c r="A63" s="146"/>
      <c r="B63" s="147" t="s">
        <v>428</v>
      </c>
      <c r="C63" s="148"/>
      <c r="D63" s="149">
        <v>1425318.5199999998</v>
      </c>
      <c r="E63" s="148"/>
      <c r="F63" s="150">
        <v>1529000</v>
      </c>
      <c r="G63" s="151">
        <v>1393096</v>
      </c>
    </row>
    <row r="64" spans="1:7" x14ac:dyDescent="0.3">
      <c r="A64" s="91"/>
      <c r="B64" s="138"/>
      <c r="C64" s="94"/>
      <c r="D64" s="152">
        <v>1274696.56</v>
      </c>
      <c r="E64" s="124"/>
      <c r="F64" s="110"/>
      <c r="G64" s="110"/>
    </row>
    <row r="65" spans="1:7" x14ac:dyDescent="0.3">
      <c r="A65" s="91"/>
      <c r="B65" s="138"/>
      <c r="C65" s="94"/>
      <c r="D65" s="110"/>
      <c r="E65" s="124"/>
      <c r="F65" s="110"/>
      <c r="G65" s="110"/>
    </row>
    <row r="66" spans="1:7" ht="17.399999999999999" x14ac:dyDescent="0.3">
      <c r="A66" s="96"/>
      <c r="B66" s="97" t="s">
        <v>429</v>
      </c>
      <c r="C66" s="98"/>
      <c r="D66" s="99"/>
      <c r="E66" s="98"/>
      <c r="F66" s="99"/>
      <c r="G66" s="99"/>
    </row>
    <row r="67" spans="1:7" x14ac:dyDescent="0.3">
      <c r="A67" s="91"/>
      <c r="B67" s="153"/>
      <c r="C67" s="154"/>
      <c r="D67" s="155"/>
      <c r="E67" s="156"/>
      <c r="F67" s="155"/>
      <c r="G67" s="155"/>
    </row>
    <row r="68" spans="1:7" ht="15.6" x14ac:dyDescent="0.3">
      <c r="A68" s="140"/>
      <c r="B68" s="141" t="s">
        <v>430</v>
      </c>
      <c r="C68" s="128"/>
      <c r="D68" s="157"/>
      <c r="E68" s="122"/>
      <c r="F68" s="157"/>
      <c r="G68" s="157"/>
    </row>
    <row r="69" spans="1:7" x14ac:dyDescent="0.3">
      <c r="A69" s="91"/>
      <c r="B69" s="154"/>
      <c r="C69" s="94"/>
      <c r="D69" s="110"/>
      <c r="E69" s="124"/>
      <c r="F69" s="111"/>
      <c r="G69" s="112"/>
    </row>
    <row r="70" spans="1:7" x14ac:dyDescent="0.3">
      <c r="A70" s="91">
        <v>155101</v>
      </c>
      <c r="B70" s="154" t="s">
        <v>431</v>
      </c>
      <c r="C70" s="94"/>
      <c r="D70" s="110">
        <v>9765.67</v>
      </c>
      <c r="E70" s="124"/>
      <c r="F70" s="111">
        <v>15000</v>
      </c>
      <c r="G70" s="112">
        <v>9700</v>
      </c>
    </row>
    <row r="71" spans="1:7" x14ac:dyDescent="0.3">
      <c r="A71" s="91">
        <v>155103</v>
      </c>
      <c r="B71" s="154" t="s">
        <v>432</v>
      </c>
      <c r="C71" s="94"/>
      <c r="D71" s="110">
        <v>3020.2199999999993</v>
      </c>
      <c r="E71" s="124"/>
      <c r="F71" s="111">
        <v>2000</v>
      </c>
      <c r="G71" s="112">
        <v>1400</v>
      </c>
    </row>
    <row r="72" spans="1:7" x14ac:dyDescent="0.3">
      <c r="A72" s="91">
        <v>155104</v>
      </c>
      <c r="B72" s="154" t="s">
        <v>433</v>
      </c>
      <c r="C72" s="94"/>
      <c r="D72" s="110">
        <v>0</v>
      </c>
      <c r="E72" s="124"/>
      <c r="F72" s="111">
        <v>0</v>
      </c>
      <c r="G72" s="112">
        <v>0</v>
      </c>
    </row>
    <row r="73" spans="1:7" x14ac:dyDescent="0.3">
      <c r="A73" s="91">
        <v>155105</v>
      </c>
      <c r="B73" s="154" t="s">
        <v>434</v>
      </c>
      <c r="C73" s="94"/>
      <c r="D73" s="110">
        <v>9659.73</v>
      </c>
      <c r="E73" s="124"/>
      <c r="F73" s="111">
        <v>9660</v>
      </c>
      <c r="G73" s="112">
        <v>9660</v>
      </c>
    </row>
    <row r="74" spans="1:7" x14ac:dyDescent="0.3">
      <c r="A74" s="91">
        <v>155106</v>
      </c>
      <c r="B74" s="154" t="s">
        <v>435</v>
      </c>
      <c r="C74" s="94"/>
      <c r="D74" s="110">
        <v>0</v>
      </c>
      <c r="E74" s="124"/>
      <c r="F74" s="111">
        <v>0</v>
      </c>
      <c r="G74" s="112">
        <v>0</v>
      </c>
    </row>
    <row r="75" spans="1:7" x14ac:dyDescent="0.3">
      <c r="A75" s="158">
        <v>155107</v>
      </c>
      <c r="B75" s="142" t="s">
        <v>436</v>
      </c>
      <c r="C75" s="159"/>
      <c r="D75" s="110">
        <v>5181.9699999999993</v>
      </c>
      <c r="E75" s="124"/>
      <c r="F75" s="111">
        <v>5270</v>
      </c>
      <c r="G75" s="112">
        <v>5270</v>
      </c>
    </row>
    <row r="76" spans="1:7" x14ac:dyDescent="0.3">
      <c r="A76" s="158">
        <v>155108</v>
      </c>
      <c r="B76" s="142" t="s">
        <v>437</v>
      </c>
      <c r="C76" s="159"/>
      <c r="D76" s="110">
        <v>7450.5</v>
      </c>
      <c r="E76" s="124"/>
      <c r="F76" s="111">
        <v>4460</v>
      </c>
      <c r="G76" s="112">
        <v>4460</v>
      </c>
    </row>
    <row r="77" spans="1:7" x14ac:dyDescent="0.3">
      <c r="A77" s="158">
        <v>155109</v>
      </c>
      <c r="B77" s="142" t="s">
        <v>438</v>
      </c>
      <c r="C77" s="159"/>
      <c r="D77" s="110">
        <v>3700</v>
      </c>
      <c r="E77" s="124"/>
      <c r="F77" s="111">
        <v>3700</v>
      </c>
      <c r="G77" s="112">
        <v>3700</v>
      </c>
    </row>
    <row r="78" spans="1:7" x14ac:dyDescent="0.3">
      <c r="A78" s="158">
        <v>155110</v>
      </c>
      <c r="B78" s="142" t="s">
        <v>439</v>
      </c>
      <c r="C78" s="159"/>
      <c r="D78" s="110">
        <v>589.83999999999992</v>
      </c>
      <c r="E78" s="124"/>
      <c r="F78" s="111">
        <v>0</v>
      </c>
      <c r="G78" s="112">
        <v>0</v>
      </c>
    </row>
    <row r="79" spans="1:7" x14ac:dyDescent="0.3">
      <c r="A79" s="158">
        <v>155112</v>
      </c>
      <c r="B79" s="142" t="s">
        <v>440</v>
      </c>
      <c r="C79" s="159"/>
      <c r="D79" s="110">
        <v>11678.55</v>
      </c>
      <c r="E79" s="124"/>
      <c r="F79" s="111">
        <v>11500</v>
      </c>
      <c r="G79" s="112">
        <v>11500</v>
      </c>
    </row>
    <row r="80" spans="1:7" x14ac:dyDescent="0.3">
      <c r="A80" s="158">
        <v>155113</v>
      </c>
      <c r="B80" s="142" t="s">
        <v>441</v>
      </c>
      <c r="C80" s="159"/>
      <c r="D80" s="110">
        <v>859.67</v>
      </c>
      <c r="E80" s="124"/>
      <c r="F80" s="111">
        <v>900</v>
      </c>
      <c r="G80" s="112">
        <v>900</v>
      </c>
    </row>
    <row r="81" spans="1:7" x14ac:dyDescent="0.3">
      <c r="A81" s="158">
        <v>155114</v>
      </c>
      <c r="B81" s="142" t="s">
        <v>442</v>
      </c>
      <c r="C81" s="159"/>
      <c r="D81" s="110">
        <v>4999.8099999999995</v>
      </c>
      <c r="E81" s="124"/>
      <c r="F81" s="111">
        <v>5000</v>
      </c>
      <c r="G81" s="112">
        <v>5000</v>
      </c>
    </row>
    <row r="82" spans="1:7" x14ac:dyDescent="0.3">
      <c r="A82" s="158">
        <v>155115</v>
      </c>
      <c r="B82" s="142" t="s">
        <v>443</v>
      </c>
      <c r="C82" s="159"/>
      <c r="D82" s="110">
        <v>0</v>
      </c>
      <c r="E82" s="124"/>
      <c r="F82" s="111">
        <v>0</v>
      </c>
      <c r="G82" s="112">
        <v>0</v>
      </c>
    </row>
    <row r="83" spans="1:7" x14ac:dyDescent="0.3">
      <c r="A83" s="158">
        <v>155116</v>
      </c>
      <c r="B83" s="142" t="s">
        <v>444</v>
      </c>
      <c r="C83" s="159"/>
      <c r="D83" s="110">
        <v>0</v>
      </c>
      <c r="E83" s="124"/>
      <c r="F83" s="111">
        <v>0</v>
      </c>
      <c r="G83" s="112">
        <v>0</v>
      </c>
    </row>
    <row r="84" spans="1:7" x14ac:dyDescent="0.3">
      <c r="A84" s="158" t="s">
        <v>445</v>
      </c>
      <c r="B84" s="142" t="s">
        <v>446</v>
      </c>
      <c r="C84" s="159"/>
      <c r="D84" s="110">
        <v>10316.08</v>
      </c>
      <c r="E84" s="124"/>
      <c r="F84" s="111">
        <v>0</v>
      </c>
      <c r="G84" s="112">
        <v>9000</v>
      </c>
    </row>
    <row r="85" spans="1:7" x14ac:dyDescent="0.3">
      <c r="A85" s="158">
        <v>155118</v>
      </c>
      <c r="B85" s="142" t="s">
        <v>447</v>
      </c>
      <c r="C85" s="159"/>
      <c r="D85" s="110">
        <v>0</v>
      </c>
      <c r="E85" s="124"/>
      <c r="F85" s="111">
        <v>0</v>
      </c>
      <c r="G85" s="112">
        <v>0</v>
      </c>
    </row>
    <row r="86" spans="1:7" x14ac:dyDescent="0.3">
      <c r="A86" s="158">
        <v>155119</v>
      </c>
      <c r="B86" s="142" t="s">
        <v>448</v>
      </c>
      <c r="C86" s="159"/>
      <c r="D86" s="110">
        <v>0</v>
      </c>
      <c r="E86" s="124"/>
      <c r="F86" s="111">
        <v>0</v>
      </c>
      <c r="G86" s="112">
        <v>0</v>
      </c>
    </row>
    <row r="87" spans="1:7" x14ac:dyDescent="0.3">
      <c r="A87" s="158" t="s">
        <v>449</v>
      </c>
      <c r="B87" s="142" t="s">
        <v>450</v>
      </c>
      <c r="C87" s="159"/>
      <c r="D87" s="110">
        <v>7450.5</v>
      </c>
      <c r="E87" s="124"/>
      <c r="F87" s="111">
        <v>0</v>
      </c>
      <c r="G87" s="112">
        <v>0</v>
      </c>
    </row>
    <row r="88" spans="1:7" x14ac:dyDescent="0.3">
      <c r="A88" s="158">
        <v>155190</v>
      </c>
      <c r="B88" s="142" t="s">
        <v>451</v>
      </c>
      <c r="C88" s="159"/>
      <c r="D88" s="110">
        <v>0</v>
      </c>
      <c r="E88" s="124"/>
      <c r="F88" s="114">
        <v>0</v>
      </c>
      <c r="G88" s="115">
        <v>0</v>
      </c>
    </row>
    <row r="89" spans="1:7" ht="15" thickBot="1" x14ac:dyDescent="0.35">
      <c r="A89" s="160"/>
      <c r="B89" s="161" t="s">
        <v>452</v>
      </c>
      <c r="C89" s="162"/>
      <c r="D89" s="163">
        <v>74672.539999999994</v>
      </c>
      <c r="E89" s="164"/>
      <c r="F89" s="163">
        <v>57490</v>
      </c>
      <c r="G89" s="163">
        <v>60590</v>
      </c>
    </row>
    <row r="90" spans="1:7" x14ac:dyDescent="0.3">
      <c r="A90" s="91"/>
      <c r="B90" s="153"/>
      <c r="C90" s="154"/>
      <c r="D90" s="165"/>
      <c r="E90" s="154"/>
      <c r="F90" s="165"/>
      <c r="G90" s="165"/>
    </row>
    <row r="91" spans="1:7" ht="15.6" x14ac:dyDescent="0.3">
      <c r="A91" s="140"/>
      <c r="B91" s="141" t="s">
        <v>453</v>
      </c>
      <c r="C91" s="128"/>
      <c r="D91" s="141"/>
      <c r="E91" s="141"/>
      <c r="F91" s="141"/>
      <c r="G91" s="141"/>
    </row>
    <row r="92" spans="1:7" x14ac:dyDescent="0.3">
      <c r="A92" s="91"/>
      <c r="B92" s="154"/>
      <c r="C92" s="94"/>
      <c r="D92" s="110"/>
      <c r="E92" s="124"/>
      <c r="F92" s="111"/>
      <c r="G92" s="112"/>
    </row>
    <row r="93" spans="1:7" x14ac:dyDescent="0.3">
      <c r="A93" s="91">
        <v>155200</v>
      </c>
      <c r="B93" s="153" t="s">
        <v>454</v>
      </c>
      <c r="C93" s="166"/>
      <c r="D93" s="110">
        <v>21870.5</v>
      </c>
      <c r="E93" s="154"/>
      <c r="F93" s="111">
        <v>20000</v>
      </c>
      <c r="G93" s="112">
        <v>20000</v>
      </c>
    </row>
    <row r="94" spans="1:7" x14ac:dyDescent="0.3">
      <c r="A94" s="91">
        <v>155202</v>
      </c>
      <c r="B94" s="153" t="s">
        <v>455</v>
      </c>
      <c r="C94" s="166"/>
      <c r="D94" s="110">
        <v>70550</v>
      </c>
      <c r="E94" s="154"/>
      <c r="F94" s="111">
        <v>65000</v>
      </c>
      <c r="G94" s="112">
        <v>65000</v>
      </c>
    </row>
    <row r="95" spans="1:7" x14ac:dyDescent="0.3">
      <c r="A95" s="91">
        <v>155203</v>
      </c>
      <c r="B95" s="153" t="s">
        <v>456</v>
      </c>
      <c r="C95" s="166"/>
      <c r="D95" s="110">
        <v>0</v>
      </c>
      <c r="E95" s="154"/>
      <c r="F95" s="114">
        <v>0</v>
      </c>
      <c r="G95" s="115">
        <v>0</v>
      </c>
    </row>
    <row r="96" spans="1:7" ht="15" thickBot="1" x14ac:dyDescent="0.35">
      <c r="A96" s="160"/>
      <c r="B96" s="161" t="s">
        <v>457</v>
      </c>
      <c r="C96" s="162"/>
      <c r="D96" s="163">
        <v>92420.5</v>
      </c>
      <c r="E96" s="164"/>
      <c r="F96" s="163">
        <v>85000</v>
      </c>
      <c r="G96" s="163">
        <v>85000</v>
      </c>
    </row>
    <row r="97" spans="1:7" x14ac:dyDescent="0.3">
      <c r="A97" s="91"/>
      <c r="B97" s="167"/>
      <c r="C97" s="154"/>
      <c r="D97" s="168"/>
      <c r="E97" s="154"/>
      <c r="F97" s="169"/>
      <c r="G97" s="170"/>
    </row>
    <row r="98" spans="1:7" ht="15.6" x14ac:dyDescent="0.3">
      <c r="A98" s="140"/>
      <c r="B98" s="141" t="s">
        <v>458</v>
      </c>
      <c r="C98" s="128"/>
      <c r="D98" s="141"/>
      <c r="E98" s="141"/>
      <c r="F98" s="141"/>
      <c r="G98" s="141"/>
    </row>
    <row r="99" spans="1:7" x14ac:dyDescent="0.3">
      <c r="A99" s="91"/>
      <c r="B99" s="154"/>
      <c r="C99" s="94"/>
      <c r="D99" s="110"/>
      <c r="E99" s="124"/>
      <c r="F99" s="111"/>
      <c r="G99" s="112"/>
    </row>
    <row r="100" spans="1:7" x14ac:dyDescent="0.3">
      <c r="A100" s="158">
        <v>155300</v>
      </c>
      <c r="B100" s="142" t="s">
        <v>459</v>
      </c>
      <c r="C100" s="159"/>
      <c r="D100" s="110">
        <v>9766.2699999999986</v>
      </c>
      <c r="E100" s="124"/>
      <c r="F100" s="111">
        <v>5000</v>
      </c>
      <c r="G100" s="112">
        <v>5000</v>
      </c>
    </row>
    <row r="101" spans="1:7" x14ac:dyDescent="0.3">
      <c r="A101" s="158">
        <v>155301</v>
      </c>
      <c r="B101" s="142" t="s">
        <v>460</v>
      </c>
      <c r="C101" s="159"/>
      <c r="D101" s="110">
        <v>16102.13</v>
      </c>
      <c r="E101" s="124"/>
      <c r="F101" s="111">
        <v>2500</v>
      </c>
      <c r="G101" s="112">
        <v>15000</v>
      </c>
    </row>
    <row r="102" spans="1:7" x14ac:dyDescent="0.3">
      <c r="A102" s="158">
        <v>155302</v>
      </c>
      <c r="B102" s="142" t="s">
        <v>461</v>
      </c>
      <c r="C102" s="171"/>
      <c r="D102" s="110">
        <v>1016</v>
      </c>
      <c r="E102" s="124"/>
      <c r="F102" s="111">
        <v>750</v>
      </c>
      <c r="G102" s="112">
        <v>1700</v>
      </c>
    </row>
    <row r="103" spans="1:7" x14ac:dyDescent="0.3">
      <c r="A103" s="158">
        <v>155303</v>
      </c>
      <c r="B103" s="142" t="s">
        <v>462</v>
      </c>
      <c r="C103" s="159"/>
      <c r="D103" s="110">
        <v>0</v>
      </c>
      <c r="E103" s="124"/>
      <c r="F103" s="111">
        <v>0</v>
      </c>
      <c r="G103" s="112">
        <v>0</v>
      </c>
    </row>
    <row r="104" spans="1:7" x14ac:dyDescent="0.3">
      <c r="A104" s="158">
        <v>155304</v>
      </c>
      <c r="B104" s="142" t="s">
        <v>463</v>
      </c>
      <c r="C104" s="159"/>
      <c r="D104" s="110">
        <v>7430.4900000000007</v>
      </c>
      <c r="E104" s="124"/>
      <c r="F104" s="111">
        <v>0</v>
      </c>
      <c r="G104" s="112">
        <v>0</v>
      </c>
    </row>
    <row r="105" spans="1:7" x14ac:dyDescent="0.3">
      <c r="A105" s="158">
        <v>155306</v>
      </c>
      <c r="B105" s="142" t="s">
        <v>464</v>
      </c>
      <c r="C105" s="145"/>
      <c r="D105" s="110">
        <v>0</v>
      </c>
      <c r="E105" s="124"/>
      <c r="F105" s="111">
        <v>0</v>
      </c>
      <c r="G105" s="112">
        <v>0</v>
      </c>
    </row>
    <row r="106" spans="1:7" x14ac:dyDescent="0.3">
      <c r="A106" s="158">
        <v>155307</v>
      </c>
      <c r="B106" s="142" t="s">
        <v>465</v>
      </c>
      <c r="C106" s="94"/>
      <c r="D106" s="110">
        <v>1478</v>
      </c>
      <c r="E106" s="124"/>
      <c r="F106" s="111">
        <v>500</v>
      </c>
      <c r="G106" s="112">
        <v>500</v>
      </c>
    </row>
    <row r="107" spans="1:7" ht="92.4" x14ac:dyDescent="0.3">
      <c r="A107" s="158">
        <v>155308</v>
      </c>
      <c r="B107" s="172" t="s">
        <v>466</v>
      </c>
      <c r="C107" s="166"/>
      <c r="D107" s="110">
        <v>0</v>
      </c>
      <c r="E107" s="124"/>
      <c r="F107" s="111">
        <v>0</v>
      </c>
      <c r="G107" s="112">
        <v>0</v>
      </c>
    </row>
    <row r="108" spans="1:7" x14ac:dyDescent="0.3">
      <c r="A108" s="158">
        <v>155311</v>
      </c>
      <c r="B108" s="142" t="s">
        <v>467</v>
      </c>
      <c r="C108" s="159"/>
      <c r="D108" s="110">
        <v>8400</v>
      </c>
      <c r="E108" s="124"/>
      <c r="F108" s="111">
        <v>8000</v>
      </c>
      <c r="G108" s="112">
        <v>8400</v>
      </c>
    </row>
    <row r="109" spans="1:7" x14ac:dyDescent="0.3">
      <c r="A109" s="158" t="s">
        <v>468</v>
      </c>
      <c r="B109" s="142" t="s">
        <v>469</v>
      </c>
      <c r="C109" s="159"/>
      <c r="D109" s="110">
        <v>1014.24</v>
      </c>
      <c r="E109" s="124"/>
      <c r="F109" s="114">
        <v>0</v>
      </c>
      <c r="G109" s="115">
        <v>0</v>
      </c>
    </row>
    <row r="110" spans="1:7" ht="15" thickBot="1" x14ac:dyDescent="0.35">
      <c r="A110" s="160"/>
      <c r="B110" s="161" t="s">
        <v>470</v>
      </c>
      <c r="C110" s="162"/>
      <c r="D110" s="163">
        <v>45207.13</v>
      </c>
      <c r="E110" s="164"/>
      <c r="F110" s="163">
        <v>16750</v>
      </c>
      <c r="G110" s="163">
        <v>30600</v>
      </c>
    </row>
    <row r="111" spans="1:7" x14ac:dyDescent="0.3">
      <c r="A111" s="91"/>
      <c r="B111" s="153"/>
      <c r="C111" s="154"/>
      <c r="D111" s="173"/>
      <c r="E111" s="154"/>
      <c r="F111" s="165"/>
      <c r="G111" s="174"/>
    </row>
    <row r="112" spans="1:7" ht="15.6" x14ac:dyDescent="0.3">
      <c r="A112" s="140"/>
      <c r="B112" s="141" t="s">
        <v>471</v>
      </c>
      <c r="C112" s="128"/>
      <c r="D112" s="141"/>
      <c r="E112" s="141"/>
      <c r="F112" s="141"/>
      <c r="G112" s="141"/>
    </row>
    <row r="113" spans="1:7" ht="15.6" x14ac:dyDescent="0.3">
      <c r="A113" s="100"/>
      <c r="B113" s="175"/>
      <c r="C113" s="176"/>
      <c r="D113" s="139"/>
      <c r="E113" s="124"/>
      <c r="F113" s="120"/>
      <c r="G113" s="177"/>
    </row>
    <row r="114" spans="1:7" x14ac:dyDescent="0.3">
      <c r="A114" s="158">
        <v>155400</v>
      </c>
      <c r="B114" s="142" t="s">
        <v>472</v>
      </c>
      <c r="C114" s="171"/>
      <c r="D114" s="110">
        <v>22128.387203231898</v>
      </c>
      <c r="E114" s="124"/>
      <c r="F114" s="111">
        <v>17050</v>
      </c>
      <c r="G114" s="112">
        <v>20495</v>
      </c>
    </row>
    <row r="115" spans="1:7" ht="171.6" x14ac:dyDescent="0.3">
      <c r="A115" s="178">
        <v>155401</v>
      </c>
      <c r="B115" s="172" t="s">
        <v>473</v>
      </c>
      <c r="C115" s="171"/>
      <c r="D115" s="110">
        <v>4840.5200000000004</v>
      </c>
      <c r="E115" s="124"/>
      <c r="F115" s="111">
        <v>0</v>
      </c>
      <c r="G115" s="112">
        <v>2500</v>
      </c>
    </row>
    <row r="116" spans="1:7" ht="15" thickBot="1" x14ac:dyDescent="0.35">
      <c r="A116" s="160"/>
      <c r="B116" s="161" t="s">
        <v>474</v>
      </c>
      <c r="C116" s="162"/>
      <c r="D116" s="163">
        <v>26968.907203231898</v>
      </c>
      <c r="E116" s="164"/>
      <c r="F116" s="163">
        <v>17050</v>
      </c>
      <c r="G116" s="163">
        <v>22995</v>
      </c>
    </row>
    <row r="117" spans="1:7" x14ac:dyDescent="0.3">
      <c r="A117" s="160"/>
      <c r="B117" s="179"/>
      <c r="C117" s="162"/>
      <c r="D117" s="180"/>
      <c r="E117" s="164"/>
      <c r="F117" s="180"/>
      <c r="G117" s="180"/>
    </row>
    <row r="118" spans="1:7" x14ac:dyDescent="0.3">
      <c r="A118" s="91"/>
      <c r="B118" s="153"/>
      <c r="C118" s="154"/>
      <c r="D118" s="173"/>
      <c r="E118" s="154"/>
      <c r="F118" s="165"/>
      <c r="G118" s="174"/>
    </row>
    <row r="119" spans="1:7" ht="15" x14ac:dyDescent="0.3">
      <c r="A119" s="100"/>
      <c r="B119" s="161" t="s">
        <v>475</v>
      </c>
      <c r="C119" s="162"/>
      <c r="D119" s="181"/>
      <c r="E119" s="164"/>
      <c r="F119" s="181"/>
      <c r="G119" s="181"/>
    </row>
    <row r="120" spans="1:7" x14ac:dyDescent="0.3">
      <c r="A120" s="91"/>
      <c r="B120" s="154"/>
      <c r="C120" s="94"/>
      <c r="D120" s="111"/>
      <c r="E120" s="124"/>
      <c r="F120" s="111"/>
      <c r="G120" s="111"/>
    </row>
    <row r="121" spans="1:7" x14ac:dyDescent="0.3">
      <c r="A121" s="158">
        <v>155503</v>
      </c>
      <c r="B121" s="142" t="s">
        <v>476</v>
      </c>
      <c r="C121" s="171"/>
      <c r="D121" s="110">
        <v>7754</v>
      </c>
      <c r="E121" s="124"/>
      <c r="F121" s="111">
        <v>8000</v>
      </c>
      <c r="G121" s="112">
        <v>8000</v>
      </c>
    </row>
    <row r="122" spans="1:7" x14ac:dyDescent="0.3">
      <c r="A122" s="158">
        <v>155504</v>
      </c>
      <c r="B122" s="142" t="s">
        <v>477</v>
      </c>
      <c r="C122" s="171"/>
      <c r="D122" s="110">
        <v>7892</v>
      </c>
      <c r="E122" s="124"/>
      <c r="F122" s="111">
        <v>8000</v>
      </c>
      <c r="G122" s="112">
        <v>8000</v>
      </c>
    </row>
    <row r="123" spans="1:7" ht="15" thickBot="1" x14ac:dyDescent="0.35">
      <c r="A123" s="160"/>
      <c r="B123" s="161" t="s">
        <v>478</v>
      </c>
      <c r="C123" s="162"/>
      <c r="D123" s="163">
        <v>15646</v>
      </c>
      <c r="E123" s="164"/>
      <c r="F123" s="163">
        <v>16000</v>
      </c>
      <c r="G123" s="163">
        <v>16000</v>
      </c>
    </row>
    <row r="124" spans="1:7" ht="15.6" x14ac:dyDescent="0.3">
      <c r="A124" s="140"/>
      <c r="B124" s="141" t="s">
        <v>479</v>
      </c>
      <c r="C124" s="128"/>
      <c r="D124" s="157"/>
      <c r="E124" s="122"/>
      <c r="F124" s="157"/>
      <c r="G124" s="182"/>
    </row>
    <row r="125" spans="1:7" x14ac:dyDescent="0.3">
      <c r="A125" s="91"/>
      <c r="B125" s="153"/>
      <c r="C125" s="154"/>
      <c r="D125" s="165"/>
      <c r="E125" s="154"/>
      <c r="F125" s="165"/>
      <c r="G125" s="165"/>
    </row>
    <row r="126" spans="1:7" x14ac:dyDescent="0.3">
      <c r="A126" s="158">
        <v>155515</v>
      </c>
      <c r="B126" s="142" t="s">
        <v>480</v>
      </c>
      <c r="C126" s="159"/>
      <c r="D126" s="110">
        <v>120752.36</v>
      </c>
      <c r="E126" s="124"/>
      <c r="F126" s="111">
        <v>110000</v>
      </c>
      <c r="G126" s="112">
        <v>120000</v>
      </c>
    </row>
    <row r="127" spans="1:7" x14ac:dyDescent="0.3">
      <c r="A127" s="158">
        <v>155516</v>
      </c>
      <c r="B127" s="142" t="s">
        <v>481</v>
      </c>
      <c r="C127" s="159"/>
      <c r="D127" s="110">
        <v>15557.24</v>
      </c>
      <c r="E127" s="124"/>
      <c r="F127" s="111">
        <v>0</v>
      </c>
      <c r="G127" s="112">
        <v>0</v>
      </c>
    </row>
    <row r="128" spans="1:7" x14ac:dyDescent="0.3">
      <c r="A128" s="158">
        <v>155517</v>
      </c>
      <c r="B128" s="142" t="s">
        <v>482</v>
      </c>
      <c r="C128" s="159"/>
      <c r="D128" s="110">
        <v>11847.22</v>
      </c>
      <c r="E128" s="124"/>
      <c r="F128" s="111">
        <v>0</v>
      </c>
      <c r="G128" s="112">
        <v>8500</v>
      </c>
    </row>
    <row r="129" spans="1:7" x14ac:dyDescent="0.3">
      <c r="A129" s="158">
        <v>155518</v>
      </c>
      <c r="B129" s="142" t="s">
        <v>483</v>
      </c>
      <c r="C129" s="159"/>
      <c r="D129" s="110">
        <v>0</v>
      </c>
      <c r="E129" s="124"/>
      <c r="F129" s="111">
        <v>0</v>
      </c>
      <c r="G129" s="112">
        <v>0</v>
      </c>
    </row>
    <row r="130" spans="1:7" ht="15" thickBot="1" x14ac:dyDescent="0.35">
      <c r="A130" s="160"/>
      <c r="B130" s="161" t="s">
        <v>484</v>
      </c>
      <c r="C130" s="162"/>
      <c r="D130" s="163">
        <v>148156.82</v>
      </c>
      <c r="E130" s="164"/>
      <c r="F130" s="163">
        <v>110000</v>
      </c>
      <c r="G130" s="163">
        <v>128500</v>
      </c>
    </row>
    <row r="131" spans="1:7" x14ac:dyDescent="0.3">
      <c r="A131" s="91"/>
      <c r="B131" s="153"/>
      <c r="C131" s="154"/>
      <c r="D131" s="173"/>
      <c r="E131" s="154"/>
      <c r="F131" s="165"/>
      <c r="G131" s="174"/>
    </row>
    <row r="132" spans="1:7" x14ac:dyDescent="0.3">
      <c r="A132" s="158">
        <v>155525</v>
      </c>
      <c r="B132" s="142" t="s">
        <v>485</v>
      </c>
      <c r="C132" s="159"/>
      <c r="D132" s="110">
        <v>13000</v>
      </c>
      <c r="E132" s="124"/>
      <c r="F132" s="111">
        <v>7500</v>
      </c>
      <c r="G132" s="112">
        <v>12000</v>
      </c>
    </row>
    <row r="133" spans="1:7" x14ac:dyDescent="0.3">
      <c r="A133" s="158">
        <v>155526</v>
      </c>
      <c r="B133" s="142" t="s">
        <v>486</v>
      </c>
      <c r="C133" s="159"/>
      <c r="D133" s="110">
        <v>4000</v>
      </c>
      <c r="E133" s="124"/>
      <c r="F133" s="111">
        <v>3000</v>
      </c>
      <c r="G133" s="112">
        <v>3000</v>
      </c>
    </row>
    <row r="134" spans="1:7" x14ac:dyDescent="0.3">
      <c r="A134" s="158">
        <v>155527</v>
      </c>
      <c r="B134" s="142" t="s">
        <v>487</v>
      </c>
      <c r="C134" s="183"/>
      <c r="D134" s="110">
        <v>5600</v>
      </c>
      <c r="E134" s="124"/>
      <c r="F134" s="111">
        <v>0</v>
      </c>
      <c r="G134" s="112">
        <v>5000</v>
      </c>
    </row>
    <row r="135" spans="1:7" x14ac:dyDescent="0.3">
      <c r="A135" s="158">
        <v>155528</v>
      </c>
      <c r="B135" s="142" t="s">
        <v>488</v>
      </c>
      <c r="C135" s="183"/>
      <c r="D135" s="110">
        <v>0</v>
      </c>
      <c r="E135" s="124"/>
      <c r="F135" s="111">
        <v>0</v>
      </c>
      <c r="G135" s="112">
        <v>0</v>
      </c>
    </row>
    <row r="136" spans="1:7" x14ac:dyDescent="0.3">
      <c r="A136" s="158">
        <v>155529</v>
      </c>
      <c r="B136" s="142" t="s">
        <v>489</v>
      </c>
      <c r="C136" s="183"/>
      <c r="D136" s="110">
        <v>0</v>
      </c>
      <c r="E136" s="124"/>
      <c r="F136" s="111">
        <v>0</v>
      </c>
      <c r="G136" s="112">
        <v>0</v>
      </c>
    </row>
    <row r="137" spans="1:7" x14ac:dyDescent="0.3">
      <c r="A137" s="158">
        <v>155530</v>
      </c>
      <c r="B137" s="142" t="s">
        <v>490</v>
      </c>
      <c r="C137" s="183"/>
      <c r="D137" s="110">
        <v>7432</v>
      </c>
      <c r="E137" s="124"/>
      <c r="F137" s="111">
        <v>4000</v>
      </c>
      <c r="G137" s="112">
        <v>8000</v>
      </c>
    </row>
    <row r="138" spans="1:7" x14ac:dyDescent="0.3">
      <c r="A138" s="158">
        <v>155531</v>
      </c>
      <c r="B138" s="184" t="s">
        <v>491</v>
      </c>
      <c r="C138" s="159"/>
      <c r="D138" s="110">
        <v>13000</v>
      </c>
      <c r="E138" s="124"/>
      <c r="F138" s="111">
        <v>0</v>
      </c>
      <c r="G138" s="112">
        <v>13000</v>
      </c>
    </row>
    <row r="139" spans="1:7" x14ac:dyDescent="0.3">
      <c r="A139" s="158">
        <v>155532</v>
      </c>
      <c r="B139" s="184" t="s">
        <v>492</v>
      </c>
      <c r="C139" s="159"/>
      <c r="D139" s="110">
        <v>0</v>
      </c>
      <c r="E139" s="124"/>
      <c r="F139" s="111">
        <v>0</v>
      </c>
      <c r="G139" s="112">
        <v>0</v>
      </c>
    </row>
    <row r="140" spans="1:7" x14ac:dyDescent="0.3">
      <c r="A140" s="158">
        <v>155533</v>
      </c>
      <c r="B140" s="142" t="s">
        <v>493</v>
      </c>
      <c r="C140" s="159"/>
      <c r="D140" s="110">
        <v>831</v>
      </c>
      <c r="E140" s="124"/>
      <c r="F140" s="111">
        <v>0</v>
      </c>
      <c r="G140" s="112">
        <v>1000</v>
      </c>
    </row>
    <row r="141" spans="1:7" x14ac:dyDescent="0.3">
      <c r="A141" s="158" t="s">
        <v>494</v>
      </c>
      <c r="B141" s="184" t="s">
        <v>495</v>
      </c>
      <c r="C141" s="159"/>
      <c r="D141" s="110">
        <v>1271.0999999999999</v>
      </c>
      <c r="E141" s="124"/>
      <c r="F141" s="111">
        <v>0</v>
      </c>
      <c r="G141" s="112">
        <v>0</v>
      </c>
    </row>
    <row r="142" spans="1:7" ht="15.6" x14ac:dyDescent="0.3">
      <c r="A142" s="140"/>
      <c r="B142" s="141" t="s">
        <v>496</v>
      </c>
      <c r="C142" s="128"/>
      <c r="D142" s="131">
        <v>45134.1</v>
      </c>
      <c r="E142" s="122"/>
      <c r="F142" s="131">
        <v>14500</v>
      </c>
      <c r="G142" s="132">
        <v>42000</v>
      </c>
    </row>
    <row r="143" spans="1:7" x14ac:dyDescent="0.3">
      <c r="A143" s="91"/>
      <c r="B143" s="153"/>
      <c r="C143" s="154"/>
      <c r="D143" s="173"/>
      <c r="E143" s="154"/>
      <c r="F143" s="165"/>
      <c r="G143" s="174"/>
    </row>
    <row r="144" spans="1:7" x14ac:dyDescent="0.3">
      <c r="A144" s="158">
        <v>155545</v>
      </c>
      <c r="B144" s="142" t="s">
        <v>497</v>
      </c>
      <c r="C144" s="159"/>
      <c r="D144" s="110">
        <v>9195.68</v>
      </c>
      <c r="E144" s="124"/>
      <c r="F144" s="111">
        <v>7500</v>
      </c>
      <c r="G144" s="112">
        <v>7500</v>
      </c>
    </row>
    <row r="145" spans="1:7" x14ac:dyDescent="0.3">
      <c r="A145" s="158">
        <v>155546</v>
      </c>
      <c r="B145" s="142" t="s">
        <v>498</v>
      </c>
      <c r="C145" s="159"/>
      <c r="D145" s="110">
        <v>730</v>
      </c>
      <c r="E145" s="124"/>
      <c r="F145" s="111">
        <v>1000</v>
      </c>
      <c r="G145" s="112">
        <v>500</v>
      </c>
    </row>
    <row r="146" spans="1:7" x14ac:dyDescent="0.3">
      <c r="A146" s="158">
        <v>155547</v>
      </c>
      <c r="B146" s="142" t="s">
        <v>499</v>
      </c>
      <c r="C146" s="159"/>
      <c r="D146" s="110">
        <v>0</v>
      </c>
      <c r="E146" s="124"/>
      <c r="F146" s="111">
        <v>0</v>
      </c>
      <c r="G146" s="112">
        <v>0</v>
      </c>
    </row>
    <row r="147" spans="1:7" ht="15.6" x14ac:dyDescent="0.3">
      <c r="A147" s="140"/>
      <c r="B147" s="141" t="s">
        <v>500</v>
      </c>
      <c r="C147" s="128"/>
      <c r="D147" s="131">
        <v>9925.68</v>
      </c>
      <c r="E147" s="122"/>
      <c r="F147" s="131">
        <v>8500</v>
      </c>
      <c r="G147" s="132">
        <v>8000</v>
      </c>
    </row>
    <row r="148" spans="1:7" x14ac:dyDescent="0.3">
      <c r="A148" s="91"/>
      <c r="B148" s="153"/>
      <c r="C148" s="154"/>
      <c r="D148" s="173"/>
      <c r="E148" s="154"/>
      <c r="F148" s="165"/>
      <c r="G148" s="174"/>
    </row>
    <row r="149" spans="1:7" x14ac:dyDescent="0.3">
      <c r="A149" s="158">
        <v>155555</v>
      </c>
      <c r="B149" s="142" t="s">
        <v>501</v>
      </c>
      <c r="C149" s="159"/>
      <c r="D149" s="110">
        <v>16694.699999999997</v>
      </c>
      <c r="E149" s="124"/>
      <c r="F149" s="111">
        <v>10000</v>
      </c>
      <c r="G149" s="112">
        <v>12650</v>
      </c>
    </row>
    <row r="150" spans="1:7" x14ac:dyDescent="0.3">
      <c r="A150" s="158">
        <v>155556</v>
      </c>
      <c r="B150" s="142" t="s">
        <v>502</v>
      </c>
      <c r="C150" s="159"/>
      <c r="D150" s="110">
        <v>4270.21</v>
      </c>
      <c r="E150" s="124"/>
      <c r="F150" s="111">
        <v>1000</v>
      </c>
      <c r="G150" s="112">
        <v>4000</v>
      </c>
    </row>
    <row r="151" spans="1:7" x14ac:dyDescent="0.3">
      <c r="A151" s="158">
        <v>155557</v>
      </c>
      <c r="B151" s="142" t="s">
        <v>503</v>
      </c>
      <c r="C151" s="159"/>
      <c r="D151" s="110">
        <v>1000</v>
      </c>
      <c r="E151" s="124"/>
      <c r="F151" s="111">
        <v>0</v>
      </c>
      <c r="G151" s="112">
        <v>1000</v>
      </c>
    </row>
    <row r="152" spans="1:7" ht="15.6" x14ac:dyDescent="0.3">
      <c r="A152" s="140"/>
      <c r="B152" s="141" t="s">
        <v>504</v>
      </c>
      <c r="C152" s="128"/>
      <c r="D152" s="131">
        <v>21964.909999999996</v>
      </c>
      <c r="E152" s="122"/>
      <c r="F152" s="131">
        <v>11000</v>
      </c>
      <c r="G152" s="132">
        <v>17650</v>
      </c>
    </row>
    <row r="153" spans="1:7" x14ac:dyDescent="0.3">
      <c r="A153" s="91"/>
      <c r="B153" s="153"/>
      <c r="C153" s="154"/>
      <c r="D153" s="173"/>
      <c r="E153" s="154"/>
      <c r="F153" s="165"/>
      <c r="G153" s="174"/>
    </row>
    <row r="154" spans="1:7" x14ac:dyDescent="0.3">
      <c r="A154" s="158">
        <v>155565</v>
      </c>
      <c r="B154" s="142" t="s">
        <v>505</v>
      </c>
      <c r="C154" s="159"/>
      <c r="D154" s="110">
        <v>0</v>
      </c>
      <c r="E154" s="124"/>
      <c r="F154" s="111">
        <v>8400</v>
      </c>
      <c r="G154" s="112">
        <v>0</v>
      </c>
    </row>
    <row r="155" spans="1:7" x14ac:dyDescent="0.3">
      <c r="A155" s="158">
        <v>155566</v>
      </c>
      <c r="B155" s="142" t="s">
        <v>506</v>
      </c>
      <c r="C155" s="159"/>
      <c r="D155" s="110">
        <v>1099.9999999999982</v>
      </c>
      <c r="E155" s="124"/>
      <c r="F155" s="111">
        <v>3150</v>
      </c>
      <c r="G155" s="112">
        <v>1100</v>
      </c>
    </row>
    <row r="156" spans="1:7" ht="15.6" x14ac:dyDescent="0.3">
      <c r="A156" s="140"/>
      <c r="B156" s="141" t="s">
        <v>507</v>
      </c>
      <c r="C156" s="128"/>
      <c r="D156" s="131">
        <v>1099.9999999999982</v>
      </c>
      <c r="E156" s="122"/>
      <c r="F156" s="131">
        <v>11550</v>
      </c>
      <c r="G156" s="132">
        <v>1100</v>
      </c>
    </row>
    <row r="157" spans="1:7" x14ac:dyDescent="0.3">
      <c r="A157" s="91"/>
      <c r="B157" s="153"/>
      <c r="C157" s="154"/>
      <c r="D157" s="173"/>
      <c r="E157" s="154"/>
      <c r="F157" s="165"/>
      <c r="G157" s="174"/>
    </row>
    <row r="158" spans="1:7" x14ac:dyDescent="0.3">
      <c r="A158" s="158">
        <v>155575</v>
      </c>
      <c r="B158" s="142" t="s">
        <v>508</v>
      </c>
      <c r="C158" s="159"/>
      <c r="D158" s="110">
        <v>18023</v>
      </c>
      <c r="E158" s="124"/>
      <c r="F158" s="111">
        <v>20000</v>
      </c>
      <c r="G158" s="112">
        <v>21800</v>
      </c>
    </row>
    <row r="159" spans="1:7" ht="15.6" x14ac:dyDescent="0.3">
      <c r="A159" s="140"/>
      <c r="B159" s="141" t="s">
        <v>509</v>
      </c>
      <c r="C159" s="128"/>
      <c r="D159" s="131">
        <v>18023</v>
      </c>
      <c r="E159" s="122"/>
      <c r="F159" s="131">
        <v>20000</v>
      </c>
      <c r="G159" s="132">
        <v>21800</v>
      </c>
    </row>
    <row r="160" spans="1:7" x14ac:dyDescent="0.3">
      <c r="A160" s="91"/>
      <c r="B160" s="153"/>
      <c r="C160" s="154"/>
      <c r="D160" s="110"/>
      <c r="E160" s="124"/>
      <c r="F160" s="111"/>
      <c r="G160" s="112"/>
    </row>
    <row r="161" spans="1:7" x14ac:dyDescent="0.3">
      <c r="A161" s="158">
        <v>155585</v>
      </c>
      <c r="B161" s="142" t="s">
        <v>510</v>
      </c>
      <c r="C161" s="159"/>
      <c r="D161" s="110">
        <v>0</v>
      </c>
      <c r="E161" s="124"/>
      <c r="F161" s="111">
        <v>1000</v>
      </c>
      <c r="G161" s="112">
        <v>1000</v>
      </c>
    </row>
    <row r="162" spans="1:7" x14ac:dyDescent="0.3">
      <c r="A162" s="158">
        <v>155568</v>
      </c>
      <c r="B162" s="142" t="s">
        <v>511</v>
      </c>
      <c r="C162" s="159"/>
      <c r="D162" s="110">
        <v>9732.77</v>
      </c>
      <c r="E162" s="124"/>
      <c r="F162" s="111">
        <v>10000</v>
      </c>
      <c r="G162" s="112">
        <v>10000</v>
      </c>
    </row>
    <row r="163" spans="1:7" ht="15.6" x14ac:dyDescent="0.3">
      <c r="A163" s="140"/>
      <c r="B163" s="141" t="s">
        <v>512</v>
      </c>
      <c r="C163" s="128"/>
      <c r="D163" s="131">
        <v>9732.77</v>
      </c>
      <c r="E163" s="122"/>
      <c r="F163" s="131">
        <v>11000</v>
      </c>
      <c r="G163" s="132">
        <v>11000</v>
      </c>
    </row>
    <row r="164" spans="1:7" ht="15" thickBot="1" x14ac:dyDescent="0.35">
      <c r="A164" s="160"/>
      <c r="B164" s="161" t="s">
        <v>513</v>
      </c>
      <c r="C164" s="162"/>
      <c r="D164" s="163">
        <v>105880.46</v>
      </c>
      <c r="E164" s="164"/>
      <c r="F164" s="163">
        <v>76550</v>
      </c>
      <c r="G164" s="163">
        <v>101550</v>
      </c>
    </row>
    <row r="165" spans="1:7" x14ac:dyDescent="0.3">
      <c r="A165" s="91"/>
      <c r="B165" s="153"/>
      <c r="C165" s="154"/>
      <c r="D165" s="173"/>
      <c r="E165" s="154"/>
      <c r="F165" s="165"/>
      <c r="G165" s="174"/>
    </row>
    <row r="166" spans="1:7" ht="15.6" x14ac:dyDescent="0.3">
      <c r="A166" s="140"/>
      <c r="B166" s="141" t="s">
        <v>514</v>
      </c>
      <c r="C166" s="128"/>
      <c r="D166" s="157"/>
      <c r="E166" s="122"/>
      <c r="F166" s="157"/>
      <c r="G166" s="157"/>
    </row>
    <row r="167" spans="1:7" x14ac:dyDescent="0.3">
      <c r="A167" s="91"/>
      <c r="B167" s="153"/>
      <c r="C167" s="154"/>
      <c r="D167" s="155"/>
      <c r="E167" s="156"/>
      <c r="F167" s="111"/>
      <c r="G167" s="112"/>
    </row>
    <row r="168" spans="1:7" x14ac:dyDescent="0.3">
      <c r="A168" s="158" t="s">
        <v>515</v>
      </c>
      <c r="B168" s="142" t="s">
        <v>516</v>
      </c>
      <c r="C168" s="159"/>
      <c r="D168" s="110">
        <v>2201.9899999999998</v>
      </c>
      <c r="E168" s="124"/>
      <c r="F168" s="111">
        <v>1500</v>
      </c>
      <c r="G168" s="112">
        <v>1500</v>
      </c>
    </row>
    <row r="169" spans="1:7" ht="15" thickBot="1" x14ac:dyDescent="0.35">
      <c r="A169" s="160"/>
      <c r="B169" s="161" t="s">
        <v>517</v>
      </c>
      <c r="C169" s="162"/>
      <c r="D169" s="163">
        <v>2201.9899999999998</v>
      </c>
      <c r="E169" s="164"/>
      <c r="F169" s="163">
        <v>1500</v>
      </c>
      <c r="G169" s="163">
        <v>1500</v>
      </c>
    </row>
    <row r="170" spans="1:7" x14ac:dyDescent="0.3">
      <c r="A170" s="91"/>
      <c r="B170" s="153"/>
      <c r="C170" s="154"/>
      <c r="D170" s="173"/>
      <c r="E170" s="154"/>
      <c r="F170" s="165"/>
      <c r="G170" s="174"/>
    </row>
    <row r="171" spans="1:7" ht="15.6" x14ac:dyDescent="0.3">
      <c r="A171" s="140"/>
      <c r="B171" s="141" t="s">
        <v>518</v>
      </c>
      <c r="C171" s="128"/>
      <c r="D171" s="157"/>
      <c r="E171" s="122"/>
      <c r="F171" s="157"/>
      <c r="G171" s="157"/>
    </row>
    <row r="172" spans="1:7" x14ac:dyDescent="0.3">
      <c r="A172" s="158"/>
      <c r="B172" s="142"/>
      <c r="C172" s="159"/>
      <c r="D172" s="110"/>
      <c r="E172" s="124"/>
      <c r="F172" s="185"/>
      <c r="G172" s="186"/>
    </row>
    <row r="173" spans="1:7" x14ac:dyDescent="0.3">
      <c r="A173" s="158">
        <v>155900</v>
      </c>
      <c r="B173" s="142" t="s">
        <v>519</v>
      </c>
      <c r="C173" s="159"/>
      <c r="D173" s="110">
        <v>4330.3900000000003</v>
      </c>
      <c r="E173" s="124"/>
      <c r="F173" s="111">
        <v>4500</v>
      </c>
      <c r="G173" s="112">
        <v>4500</v>
      </c>
    </row>
    <row r="174" spans="1:7" x14ac:dyDescent="0.3">
      <c r="A174" s="158">
        <v>155904</v>
      </c>
      <c r="B174" s="142" t="s">
        <v>520</v>
      </c>
      <c r="C174" s="159"/>
      <c r="D174" s="110">
        <v>21357.53</v>
      </c>
      <c r="E174" s="124"/>
      <c r="F174" s="111">
        <v>5000</v>
      </c>
      <c r="G174" s="112">
        <v>15000</v>
      </c>
    </row>
    <row r="175" spans="1:7" x14ac:dyDescent="0.3">
      <c r="A175" s="158">
        <v>155906</v>
      </c>
      <c r="B175" s="142" t="s">
        <v>521</v>
      </c>
      <c r="C175" s="159"/>
      <c r="D175" s="110">
        <v>866.08</v>
      </c>
      <c r="E175" s="124"/>
      <c r="F175" s="111">
        <v>500</v>
      </c>
      <c r="G175" s="112">
        <v>500</v>
      </c>
    </row>
    <row r="176" spans="1:7" x14ac:dyDescent="0.3">
      <c r="A176" s="158">
        <v>155907</v>
      </c>
      <c r="B176" s="142" t="s">
        <v>522</v>
      </c>
      <c r="C176" s="159"/>
      <c r="D176" s="110">
        <v>1299.1199999999999</v>
      </c>
      <c r="E176" s="124"/>
      <c r="F176" s="111">
        <v>0</v>
      </c>
      <c r="G176" s="112">
        <v>0</v>
      </c>
    </row>
    <row r="177" spans="1:7" x14ac:dyDescent="0.3">
      <c r="A177" s="158">
        <v>155911</v>
      </c>
      <c r="B177" s="142" t="s">
        <v>523</v>
      </c>
      <c r="C177" s="159"/>
      <c r="D177" s="110">
        <v>8253.2800000000007</v>
      </c>
      <c r="E177" s="124"/>
      <c r="F177" s="111">
        <v>4500</v>
      </c>
      <c r="G177" s="112">
        <v>4500</v>
      </c>
    </row>
    <row r="178" spans="1:7" ht="15" thickBot="1" x14ac:dyDescent="0.35">
      <c r="A178" s="160"/>
      <c r="B178" s="161" t="s">
        <v>524</v>
      </c>
      <c r="C178" s="162"/>
      <c r="D178" s="163">
        <v>36106.400000000001</v>
      </c>
      <c r="E178" s="164"/>
      <c r="F178" s="163">
        <v>14500</v>
      </c>
      <c r="G178" s="163">
        <v>24500</v>
      </c>
    </row>
    <row r="179" spans="1:7" x14ac:dyDescent="0.3">
      <c r="A179" s="91"/>
      <c r="B179" s="153"/>
      <c r="C179" s="154"/>
      <c r="D179" s="173"/>
      <c r="E179" s="154"/>
      <c r="F179" s="165"/>
      <c r="G179" s="174"/>
    </row>
    <row r="180" spans="1:7" ht="15.6" x14ac:dyDescent="0.3">
      <c r="A180" s="140"/>
      <c r="B180" s="141" t="s">
        <v>525</v>
      </c>
      <c r="C180" s="128"/>
      <c r="D180" s="157"/>
      <c r="E180" s="122"/>
      <c r="F180" s="157"/>
      <c r="G180" s="157"/>
    </row>
    <row r="181" spans="1:7" x14ac:dyDescent="0.3">
      <c r="A181" s="158"/>
      <c r="B181" s="142"/>
      <c r="C181" s="159"/>
      <c r="D181" s="110"/>
      <c r="E181" s="124"/>
      <c r="F181" s="185"/>
      <c r="G181" s="186"/>
    </row>
    <row r="182" spans="1:7" x14ac:dyDescent="0.3">
      <c r="A182" s="158">
        <v>156000</v>
      </c>
      <c r="B182" s="142" t="s">
        <v>526</v>
      </c>
      <c r="C182" s="159"/>
      <c r="D182" s="110">
        <v>65264.84</v>
      </c>
      <c r="E182" s="124"/>
      <c r="F182" s="111">
        <v>48000</v>
      </c>
      <c r="G182" s="112">
        <v>63996</v>
      </c>
    </row>
    <row r="183" spans="1:7" x14ac:dyDescent="0.3">
      <c r="A183" s="187">
        <v>156002</v>
      </c>
      <c r="B183" s="188" t="s">
        <v>527</v>
      </c>
      <c r="C183" s="189"/>
      <c r="D183" s="110">
        <v>36000</v>
      </c>
      <c r="E183" s="124"/>
      <c r="F183" s="111">
        <v>72000</v>
      </c>
      <c r="G183" s="112">
        <v>35750</v>
      </c>
    </row>
    <row r="184" spans="1:7" x14ac:dyDescent="0.3">
      <c r="A184" s="187">
        <v>156003</v>
      </c>
      <c r="B184" s="188" t="s">
        <v>528</v>
      </c>
      <c r="C184" s="189"/>
      <c r="D184" s="110">
        <v>0</v>
      </c>
      <c r="E184" s="124"/>
      <c r="F184" s="111">
        <v>5000</v>
      </c>
      <c r="G184" s="112">
        <v>5000</v>
      </c>
    </row>
    <row r="185" spans="1:7" x14ac:dyDescent="0.3">
      <c r="A185" s="187">
        <v>156006</v>
      </c>
      <c r="B185" s="188" t="s">
        <v>529</v>
      </c>
      <c r="C185" s="189"/>
      <c r="D185" s="110">
        <v>7019.0226184358498</v>
      </c>
      <c r="E185" s="124"/>
      <c r="F185" s="111">
        <v>4500</v>
      </c>
      <c r="G185" s="112">
        <v>6665</v>
      </c>
    </row>
    <row r="186" spans="1:7" x14ac:dyDescent="0.3">
      <c r="A186" s="187">
        <v>156007</v>
      </c>
      <c r="B186" s="188" t="s">
        <v>530</v>
      </c>
      <c r="C186" s="189"/>
      <c r="D186" s="110">
        <v>6773.0797601082886</v>
      </c>
      <c r="E186" s="124"/>
      <c r="F186" s="111">
        <v>4500</v>
      </c>
      <c r="G186" s="112">
        <v>6665</v>
      </c>
    </row>
    <row r="187" spans="1:7" x14ac:dyDescent="0.3">
      <c r="A187" s="187">
        <v>156008</v>
      </c>
      <c r="B187" s="188" t="s">
        <v>531</v>
      </c>
      <c r="C187" s="189"/>
      <c r="D187" s="110">
        <v>15547.273633176563</v>
      </c>
      <c r="E187" s="124"/>
      <c r="F187" s="111">
        <v>10800</v>
      </c>
      <c r="G187" s="112">
        <v>15996</v>
      </c>
    </row>
    <row r="188" spans="1:7" x14ac:dyDescent="0.3">
      <c r="A188" s="187">
        <v>156009</v>
      </c>
      <c r="B188" s="188" t="s">
        <v>532</v>
      </c>
      <c r="C188" s="189"/>
      <c r="D188" s="110">
        <v>15547.273633176563</v>
      </c>
      <c r="E188" s="124"/>
      <c r="F188" s="111">
        <v>10800</v>
      </c>
      <c r="G188" s="112">
        <v>15996</v>
      </c>
    </row>
    <row r="189" spans="1:7" x14ac:dyDescent="0.3">
      <c r="A189" s="187">
        <v>156010</v>
      </c>
      <c r="B189" s="188" t="s">
        <v>533</v>
      </c>
      <c r="C189" s="189"/>
      <c r="D189" s="110">
        <v>15364.77</v>
      </c>
      <c r="E189" s="124"/>
      <c r="F189" s="111">
        <v>10800</v>
      </c>
      <c r="G189" s="112">
        <v>15996</v>
      </c>
    </row>
    <row r="190" spans="1:7" x14ac:dyDescent="0.3">
      <c r="A190" s="187">
        <v>156011</v>
      </c>
      <c r="B190" s="188" t="s">
        <v>534</v>
      </c>
      <c r="C190" s="189"/>
      <c r="D190" s="110">
        <v>15364.77</v>
      </c>
      <c r="E190" s="124"/>
      <c r="F190" s="111">
        <v>10800</v>
      </c>
      <c r="G190" s="112">
        <v>15996</v>
      </c>
    </row>
    <row r="191" spans="1:7" x14ac:dyDescent="0.3">
      <c r="A191" s="187">
        <v>156012</v>
      </c>
      <c r="B191" s="188" t="s">
        <v>535</v>
      </c>
      <c r="C191" s="189"/>
      <c r="D191" s="110">
        <v>9851.7523783393299</v>
      </c>
      <c r="E191" s="124"/>
      <c r="F191" s="111">
        <v>7200</v>
      </c>
      <c r="G191" s="112">
        <v>10664</v>
      </c>
    </row>
    <row r="192" spans="1:7" x14ac:dyDescent="0.3">
      <c r="A192" s="187">
        <v>156013</v>
      </c>
      <c r="B192" s="188" t="s">
        <v>536</v>
      </c>
      <c r="C192" s="189"/>
      <c r="D192" s="110">
        <v>1169.8955949277954</v>
      </c>
      <c r="E192" s="124"/>
      <c r="F192" s="111">
        <v>7200</v>
      </c>
      <c r="G192" s="112">
        <v>10664</v>
      </c>
    </row>
    <row r="193" spans="1:7" x14ac:dyDescent="0.3">
      <c r="A193" s="187">
        <v>156016</v>
      </c>
      <c r="B193" s="188" t="s">
        <v>537</v>
      </c>
      <c r="C193" s="189"/>
      <c r="D193" s="110">
        <v>35097.791403441552</v>
      </c>
      <c r="E193" s="124"/>
      <c r="F193" s="111">
        <v>16000</v>
      </c>
      <c r="G193" s="112">
        <v>30395.999999999996</v>
      </c>
    </row>
    <row r="194" spans="1:7" x14ac:dyDescent="0.3">
      <c r="A194" s="187">
        <v>156017</v>
      </c>
      <c r="B194" s="188" t="s">
        <v>538</v>
      </c>
      <c r="C194" s="189"/>
      <c r="D194" s="110">
        <v>61573.452364620804</v>
      </c>
      <c r="E194" s="124"/>
      <c r="F194" s="111">
        <v>38400</v>
      </c>
      <c r="G194" s="112">
        <v>74704</v>
      </c>
    </row>
    <row r="195" spans="1:7" x14ac:dyDescent="0.3">
      <c r="A195" s="187">
        <v>156018</v>
      </c>
      <c r="B195" s="188" t="s">
        <v>539</v>
      </c>
      <c r="C195" s="189"/>
      <c r="D195" s="110">
        <v>67977.091410541354</v>
      </c>
      <c r="E195" s="124"/>
      <c r="F195" s="111">
        <v>38400</v>
      </c>
      <c r="G195" s="112">
        <v>73596</v>
      </c>
    </row>
    <row r="196" spans="1:7" x14ac:dyDescent="0.3">
      <c r="A196" s="187">
        <v>156021</v>
      </c>
      <c r="B196" s="188" t="s">
        <v>540</v>
      </c>
      <c r="C196" s="189"/>
      <c r="D196" s="110">
        <v>0</v>
      </c>
      <c r="E196" s="124"/>
      <c r="F196" s="111">
        <v>500</v>
      </c>
      <c r="G196" s="112">
        <v>500</v>
      </c>
    </row>
    <row r="197" spans="1:7" x14ac:dyDescent="0.3">
      <c r="A197" s="187">
        <v>156023</v>
      </c>
      <c r="B197" s="188" t="s">
        <v>541</v>
      </c>
      <c r="C197" s="189"/>
      <c r="D197" s="110">
        <v>0</v>
      </c>
      <c r="E197" s="124"/>
      <c r="F197" s="111">
        <v>500</v>
      </c>
      <c r="G197" s="112">
        <v>500</v>
      </c>
    </row>
    <row r="198" spans="1:7" x14ac:dyDescent="0.3">
      <c r="A198" s="187">
        <v>156026</v>
      </c>
      <c r="B198" s="188" t="s">
        <v>542</v>
      </c>
      <c r="C198" s="189"/>
      <c r="D198" s="110">
        <v>0</v>
      </c>
      <c r="E198" s="124"/>
      <c r="F198" s="111">
        <v>1000</v>
      </c>
      <c r="G198" s="112">
        <v>1000</v>
      </c>
    </row>
    <row r="199" spans="1:7" x14ac:dyDescent="0.3">
      <c r="A199" s="187">
        <v>156032</v>
      </c>
      <c r="B199" s="188" t="s">
        <v>543</v>
      </c>
      <c r="C199" s="189"/>
      <c r="D199" s="110">
        <v>5327.45</v>
      </c>
      <c r="E199" s="124"/>
      <c r="F199" s="111">
        <v>1000</v>
      </c>
      <c r="G199" s="112">
        <v>1000</v>
      </c>
    </row>
    <row r="200" spans="1:7" x14ac:dyDescent="0.3">
      <c r="A200" s="187">
        <v>156033</v>
      </c>
      <c r="B200" s="188" t="s">
        <v>544</v>
      </c>
      <c r="C200" s="189"/>
      <c r="D200" s="110">
        <v>988.75</v>
      </c>
      <c r="E200" s="124"/>
      <c r="F200" s="111">
        <v>0</v>
      </c>
      <c r="G200" s="112">
        <v>0</v>
      </c>
    </row>
    <row r="201" spans="1:7" x14ac:dyDescent="0.3">
      <c r="A201" s="187">
        <v>156034</v>
      </c>
      <c r="B201" s="188" t="s">
        <v>545</v>
      </c>
      <c r="C201" s="189"/>
      <c r="D201" s="110">
        <v>11490.05</v>
      </c>
      <c r="E201" s="124"/>
      <c r="F201" s="111">
        <v>12000</v>
      </c>
      <c r="G201" s="112">
        <v>9600</v>
      </c>
    </row>
    <row r="202" spans="1:7" x14ac:dyDescent="0.3">
      <c r="A202" s="187">
        <v>156035</v>
      </c>
      <c r="B202" s="188" t="s">
        <v>546</v>
      </c>
      <c r="C202" s="189"/>
      <c r="D202" s="110">
        <v>898.35</v>
      </c>
      <c r="E202" s="124"/>
      <c r="F202" s="111">
        <v>1000</v>
      </c>
      <c r="G202" s="112">
        <v>1000</v>
      </c>
    </row>
    <row r="203" spans="1:7" x14ac:dyDescent="0.3">
      <c r="A203" s="187">
        <v>156036</v>
      </c>
      <c r="B203" s="188" t="s">
        <v>547</v>
      </c>
      <c r="C203" s="189"/>
      <c r="D203" s="110">
        <v>0</v>
      </c>
      <c r="E203" s="124"/>
      <c r="F203" s="111">
        <v>2000</v>
      </c>
      <c r="G203" s="112">
        <v>2000</v>
      </c>
    </row>
    <row r="204" spans="1:7" x14ac:dyDescent="0.3">
      <c r="A204" s="187">
        <v>156039</v>
      </c>
      <c r="B204" s="188" t="s">
        <v>548</v>
      </c>
      <c r="C204" s="189"/>
      <c r="D204" s="110">
        <v>2670.5</v>
      </c>
      <c r="E204" s="124"/>
      <c r="F204" s="111">
        <v>1000</v>
      </c>
      <c r="G204" s="112">
        <v>1750</v>
      </c>
    </row>
    <row r="205" spans="1:7" x14ac:dyDescent="0.3">
      <c r="A205" s="158">
        <v>156041</v>
      </c>
      <c r="B205" s="142" t="s">
        <v>549</v>
      </c>
      <c r="C205" s="159"/>
      <c r="D205" s="110">
        <v>1770.3</v>
      </c>
      <c r="E205" s="124"/>
      <c r="F205" s="111">
        <v>800</v>
      </c>
      <c r="G205" s="112">
        <v>800</v>
      </c>
    </row>
    <row r="206" spans="1:7" x14ac:dyDescent="0.3">
      <c r="A206" s="158">
        <v>156044</v>
      </c>
      <c r="B206" s="142" t="s">
        <v>550</v>
      </c>
      <c r="C206" s="159"/>
      <c r="D206" s="110">
        <v>6898.5</v>
      </c>
      <c r="E206" s="124"/>
      <c r="F206" s="111">
        <v>2500</v>
      </c>
      <c r="G206" s="112">
        <v>4500</v>
      </c>
    </row>
    <row r="207" spans="1:7" x14ac:dyDescent="0.3">
      <c r="A207" s="158">
        <v>156045</v>
      </c>
      <c r="B207" s="142" t="s">
        <v>551</v>
      </c>
      <c r="C207" s="159"/>
      <c r="D207" s="110">
        <v>27771.53</v>
      </c>
      <c r="E207" s="124"/>
      <c r="F207" s="111">
        <v>1500</v>
      </c>
      <c r="G207" s="112">
        <v>20000</v>
      </c>
    </row>
    <row r="208" spans="1:7" x14ac:dyDescent="0.3">
      <c r="A208" s="158">
        <v>156052</v>
      </c>
      <c r="B208" s="142" t="s">
        <v>552</v>
      </c>
      <c r="C208" s="159"/>
      <c r="D208" s="110">
        <v>0</v>
      </c>
      <c r="E208" s="124"/>
      <c r="F208" s="111">
        <v>2000</v>
      </c>
      <c r="G208" s="112">
        <v>2000</v>
      </c>
    </row>
    <row r="209" spans="1:7" ht="15" thickBot="1" x14ac:dyDescent="0.35">
      <c r="A209" s="160"/>
      <c r="B209" s="161" t="s">
        <v>553</v>
      </c>
      <c r="C209" s="162"/>
      <c r="D209" s="163">
        <v>410366.18279676809</v>
      </c>
      <c r="E209" s="164"/>
      <c r="F209" s="163">
        <v>310200</v>
      </c>
      <c r="G209" s="163">
        <v>426734</v>
      </c>
    </row>
    <row r="210" spans="1:7" x14ac:dyDescent="0.3">
      <c r="A210" s="158"/>
      <c r="B210" s="142"/>
      <c r="C210" s="159"/>
      <c r="D210" s="110"/>
      <c r="E210" s="124"/>
      <c r="F210" s="185"/>
      <c r="G210" s="185"/>
    </row>
    <row r="211" spans="1:7" ht="15.6" x14ac:dyDescent="0.3">
      <c r="A211" s="140"/>
      <c r="B211" s="141" t="s">
        <v>554</v>
      </c>
      <c r="C211" s="128"/>
      <c r="D211" s="157"/>
      <c r="E211" s="122"/>
      <c r="F211" s="157"/>
      <c r="G211" s="157"/>
    </row>
    <row r="212" spans="1:7" ht="15.6" x14ac:dyDescent="0.3">
      <c r="A212" s="100"/>
      <c r="B212" s="175"/>
      <c r="C212" s="176"/>
      <c r="D212" s="110"/>
      <c r="E212" s="124"/>
      <c r="F212" s="120"/>
      <c r="G212" s="177"/>
    </row>
    <row r="213" spans="1:7" x14ac:dyDescent="0.3">
      <c r="A213" s="158">
        <v>156200</v>
      </c>
      <c r="B213" s="142" t="s">
        <v>555</v>
      </c>
      <c r="C213" s="159"/>
      <c r="D213" s="110">
        <v>61444.45</v>
      </c>
      <c r="E213" s="124"/>
      <c r="F213" s="111">
        <v>60000</v>
      </c>
      <c r="G213" s="112">
        <v>50000</v>
      </c>
    </row>
    <row r="214" spans="1:7" x14ac:dyDescent="0.3">
      <c r="A214" s="158">
        <v>156201</v>
      </c>
      <c r="B214" s="142" t="s">
        <v>556</v>
      </c>
      <c r="C214" s="159"/>
      <c r="D214" s="110">
        <v>10313.91</v>
      </c>
      <c r="E214" s="124"/>
      <c r="F214" s="114">
        <v>15000</v>
      </c>
      <c r="G214" s="115">
        <v>10000</v>
      </c>
    </row>
    <row r="215" spans="1:7" x14ac:dyDescent="0.3">
      <c r="A215" s="160"/>
      <c r="B215" s="161" t="s">
        <v>557</v>
      </c>
      <c r="C215" s="162"/>
      <c r="D215" s="190">
        <v>71758.36</v>
      </c>
      <c r="E215" s="164"/>
      <c r="F215" s="190">
        <v>75000</v>
      </c>
      <c r="G215" s="190">
        <v>60000</v>
      </c>
    </row>
    <row r="216" spans="1:7" x14ac:dyDescent="0.3">
      <c r="A216" s="160"/>
      <c r="B216" s="179"/>
      <c r="C216" s="162"/>
      <c r="D216" s="180"/>
      <c r="E216" s="164"/>
      <c r="F216" s="180"/>
      <c r="G216" s="180"/>
    </row>
    <row r="217" spans="1:7" x14ac:dyDescent="0.3">
      <c r="A217" s="160"/>
      <c r="B217" s="179"/>
      <c r="C217" s="162"/>
      <c r="D217" s="180"/>
      <c r="E217" s="164"/>
      <c r="F217" s="180"/>
      <c r="G217" s="180"/>
    </row>
    <row r="218" spans="1:7" x14ac:dyDescent="0.3">
      <c r="A218" s="160"/>
      <c r="B218" s="179"/>
      <c r="C218" s="162"/>
      <c r="D218" s="180"/>
      <c r="E218" s="164"/>
      <c r="F218" s="180"/>
      <c r="G218" s="180"/>
    </row>
    <row r="219" spans="1:7" x14ac:dyDescent="0.3">
      <c r="A219" s="160"/>
      <c r="B219" s="179"/>
      <c r="C219" s="162"/>
      <c r="D219" s="180"/>
      <c r="E219" s="164"/>
      <c r="F219" s="180"/>
      <c r="G219" s="180"/>
    </row>
    <row r="220" spans="1:7" x14ac:dyDescent="0.3">
      <c r="A220" s="160"/>
      <c r="B220" s="179"/>
      <c r="C220" s="162"/>
      <c r="D220" s="180"/>
      <c r="E220" s="164"/>
      <c r="F220" s="180"/>
      <c r="G220" s="180"/>
    </row>
    <row r="221" spans="1:7" x14ac:dyDescent="0.3">
      <c r="A221" s="158"/>
      <c r="B221" s="142"/>
      <c r="C221" s="159"/>
      <c r="D221" s="110"/>
      <c r="E221" s="124"/>
      <c r="F221" s="185"/>
      <c r="G221" s="185"/>
    </row>
    <row r="222" spans="1:7" ht="15.6" x14ac:dyDescent="0.3">
      <c r="A222" s="140"/>
      <c r="B222" s="141" t="s">
        <v>558</v>
      </c>
      <c r="C222" s="128"/>
      <c r="D222" s="157"/>
      <c r="E222" s="122"/>
      <c r="F222" s="157"/>
      <c r="G222" s="157"/>
    </row>
    <row r="223" spans="1:7" ht="15.6" x14ac:dyDescent="0.3">
      <c r="A223" s="100"/>
      <c r="B223" s="175"/>
      <c r="C223" s="176"/>
      <c r="D223" s="110"/>
      <c r="E223" s="124"/>
      <c r="F223" s="120"/>
      <c r="G223" s="177"/>
    </row>
    <row r="224" spans="1:7" x14ac:dyDescent="0.3">
      <c r="A224" s="158">
        <v>156300</v>
      </c>
      <c r="B224" s="142" t="s">
        <v>559</v>
      </c>
      <c r="C224" s="159"/>
      <c r="D224" s="110">
        <f>83807-D226</f>
        <v>75307</v>
      </c>
      <c r="E224" s="124"/>
      <c r="F224" s="111">
        <f>3750+110500-F225</f>
        <v>101250</v>
      </c>
      <c r="G224" s="112">
        <v>17250</v>
      </c>
    </row>
    <row r="225" spans="1:7" x14ac:dyDescent="0.3">
      <c r="A225" s="158">
        <v>156301</v>
      </c>
      <c r="B225" s="142" t="s">
        <v>560</v>
      </c>
      <c r="C225" s="159"/>
      <c r="D225" s="110">
        <v>6582.1</v>
      </c>
      <c r="E225" s="124"/>
      <c r="F225" s="111">
        <v>13000</v>
      </c>
      <c r="G225" s="112">
        <v>13000</v>
      </c>
    </row>
    <row r="226" spans="1:7" x14ac:dyDescent="0.3">
      <c r="A226" s="158">
        <v>156302</v>
      </c>
      <c r="B226" s="142" t="s">
        <v>561</v>
      </c>
      <c r="C226" s="159"/>
      <c r="D226" s="110">
        <v>8500</v>
      </c>
      <c r="E226" s="124"/>
      <c r="F226" s="111">
        <v>8500</v>
      </c>
      <c r="G226" s="112">
        <v>8500</v>
      </c>
    </row>
    <row r="227" spans="1:7" x14ac:dyDescent="0.3">
      <c r="A227" s="158">
        <v>156303</v>
      </c>
      <c r="B227" s="142" t="s">
        <v>562</v>
      </c>
      <c r="C227" s="159"/>
      <c r="D227" s="110">
        <v>4066.75</v>
      </c>
      <c r="E227" s="124"/>
      <c r="F227" s="111">
        <v>0</v>
      </c>
      <c r="G227" s="112">
        <v>0</v>
      </c>
    </row>
    <row r="228" spans="1:7" x14ac:dyDescent="0.3">
      <c r="A228" s="158">
        <v>156304</v>
      </c>
      <c r="B228" s="142" t="s">
        <v>563</v>
      </c>
      <c r="C228" s="159"/>
      <c r="D228" s="110">
        <v>57156.24</v>
      </c>
      <c r="E228" s="124"/>
      <c r="F228" s="111">
        <v>66820</v>
      </c>
      <c r="G228" s="112">
        <v>66820</v>
      </c>
    </row>
    <row r="229" spans="1:7" ht="15" thickBot="1" x14ac:dyDescent="0.35">
      <c r="A229" s="160"/>
      <c r="B229" s="161" t="s">
        <v>564</v>
      </c>
      <c r="C229" s="162"/>
      <c r="D229" s="163">
        <f>SUM(D224:D228)</f>
        <v>151612.09</v>
      </c>
      <c r="E229" s="164"/>
      <c r="F229" s="163">
        <v>189570</v>
      </c>
      <c r="G229" s="163">
        <v>105570</v>
      </c>
    </row>
    <row r="230" spans="1:7" x14ac:dyDescent="0.3">
      <c r="A230" s="91"/>
      <c r="B230" s="153"/>
      <c r="C230" s="154"/>
      <c r="D230" s="173"/>
      <c r="E230" s="154"/>
      <c r="F230" s="165"/>
      <c r="G230" s="174"/>
    </row>
    <row r="231" spans="1:7" ht="15.6" x14ac:dyDescent="0.3">
      <c r="A231" s="140"/>
      <c r="B231" s="141" t="s">
        <v>565</v>
      </c>
      <c r="C231" s="128"/>
      <c r="D231" s="157"/>
      <c r="E231" s="122"/>
      <c r="F231" s="157"/>
      <c r="G231" s="157"/>
    </row>
    <row r="232" spans="1:7" ht="15.6" x14ac:dyDescent="0.3">
      <c r="A232" s="100"/>
      <c r="B232" s="175"/>
      <c r="C232" s="176"/>
      <c r="D232" s="110"/>
      <c r="E232" s="124"/>
      <c r="F232" s="120"/>
      <c r="G232" s="177"/>
    </row>
    <row r="233" spans="1:7" x14ac:dyDescent="0.3">
      <c r="A233" s="158">
        <v>156500</v>
      </c>
      <c r="B233" s="191" t="s">
        <v>566</v>
      </c>
      <c r="C233" s="192"/>
      <c r="D233" s="110">
        <v>40000</v>
      </c>
      <c r="E233" s="124"/>
      <c r="F233" s="111">
        <v>40000</v>
      </c>
      <c r="G233" s="112">
        <v>40000</v>
      </c>
    </row>
    <row r="234" spans="1:7" ht="15" thickBot="1" x14ac:dyDescent="0.35">
      <c r="A234" s="160"/>
      <c r="B234" s="161" t="s">
        <v>567</v>
      </c>
      <c r="C234" s="162"/>
      <c r="D234" s="163">
        <v>40000</v>
      </c>
      <c r="E234" s="164"/>
      <c r="F234" s="163">
        <v>40000</v>
      </c>
      <c r="G234" s="163">
        <v>40000</v>
      </c>
    </row>
    <row r="235" spans="1:7" x14ac:dyDescent="0.3">
      <c r="A235" s="91"/>
      <c r="B235" s="153"/>
      <c r="C235" s="154"/>
      <c r="D235" s="173"/>
      <c r="E235" s="154"/>
      <c r="F235" s="165"/>
      <c r="G235" s="174"/>
    </row>
    <row r="236" spans="1:7" ht="15.6" x14ac:dyDescent="0.3">
      <c r="A236" s="140"/>
      <c r="B236" s="141" t="s">
        <v>568</v>
      </c>
      <c r="C236" s="128"/>
      <c r="D236" s="157"/>
      <c r="E236" s="122"/>
      <c r="F236" s="157"/>
      <c r="G236" s="157"/>
    </row>
    <row r="237" spans="1:7" x14ac:dyDescent="0.3">
      <c r="A237" s="158"/>
      <c r="B237" s="191"/>
      <c r="C237" s="192"/>
      <c r="D237" s="110"/>
      <c r="E237" s="124"/>
      <c r="F237" s="185"/>
      <c r="G237" s="186"/>
    </row>
    <row r="238" spans="1:7" x14ac:dyDescent="0.3">
      <c r="A238" s="158">
        <v>156601</v>
      </c>
      <c r="B238" s="191" t="s">
        <v>569</v>
      </c>
      <c r="C238" s="192"/>
      <c r="D238" s="110">
        <v>1250</v>
      </c>
      <c r="E238" s="124"/>
      <c r="F238" s="111">
        <v>2000</v>
      </c>
      <c r="G238" s="112">
        <v>2000</v>
      </c>
    </row>
    <row r="239" spans="1:7" ht="15" thickBot="1" x14ac:dyDescent="0.35">
      <c r="A239" s="160"/>
      <c r="B239" s="161" t="s">
        <v>570</v>
      </c>
      <c r="C239" s="162"/>
      <c r="D239" s="163">
        <v>1250</v>
      </c>
      <c r="E239" s="164"/>
      <c r="F239" s="163">
        <v>2000</v>
      </c>
      <c r="G239" s="163">
        <v>2000</v>
      </c>
    </row>
    <row r="240" spans="1:7" x14ac:dyDescent="0.3">
      <c r="A240" s="91"/>
      <c r="B240" s="153"/>
      <c r="C240" s="154"/>
      <c r="D240" s="173"/>
      <c r="E240" s="154"/>
      <c r="F240" s="165"/>
      <c r="G240" s="174"/>
    </row>
    <row r="241" spans="1:7" ht="15.6" x14ac:dyDescent="0.3">
      <c r="A241" s="140"/>
      <c r="B241" s="141" t="s">
        <v>571</v>
      </c>
      <c r="C241" s="128"/>
      <c r="D241" s="157"/>
      <c r="E241" s="122"/>
      <c r="F241" s="157"/>
      <c r="G241" s="157"/>
    </row>
    <row r="242" spans="1:7" x14ac:dyDescent="0.3">
      <c r="A242" s="158"/>
      <c r="B242" s="142"/>
      <c r="C242" s="193"/>
      <c r="D242" s="110"/>
      <c r="E242" s="124"/>
      <c r="F242" s="185"/>
      <c r="G242" s="186"/>
    </row>
    <row r="243" spans="1:7" x14ac:dyDescent="0.3">
      <c r="A243" s="158">
        <v>156700</v>
      </c>
      <c r="B243" s="142" t="s">
        <v>572</v>
      </c>
      <c r="C243" s="193">
        <v>1880</v>
      </c>
      <c r="D243" s="110">
        <v>13160</v>
      </c>
      <c r="E243" s="124"/>
      <c r="F243" s="111">
        <v>14000</v>
      </c>
      <c r="G243" s="112">
        <v>13209</v>
      </c>
    </row>
    <row r="244" spans="1:7" x14ac:dyDescent="0.3">
      <c r="A244" s="158">
        <v>156701</v>
      </c>
      <c r="B244" s="142" t="s">
        <v>573</v>
      </c>
      <c r="C244" s="159"/>
      <c r="D244" s="110">
        <v>1118.3499999999999</v>
      </c>
      <c r="E244" s="124"/>
      <c r="F244" s="111">
        <v>1000</v>
      </c>
      <c r="G244" s="112">
        <v>1000</v>
      </c>
    </row>
    <row r="245" spans="1:7" x14ac:dyDescent="0.3">
      <c r="A245" s="158">
        <v>156702</v>
      </c>
      <c r="B245" s="142" t="s">
        <v>574</v>
      </c>
      <c r="C245" s="159"/>
      <c r="D245" s="110">
        <v>20535.95</v>
      </c>
      <c r="E245" s="124"/>
      <c r="F245" s="111">
        <v>22935</v>
      </c>
      <c r="G245" s="112">
        <v>22935</v>
      </c>
    </row>
    <row r="246" spans="1:7" x14ac:dyDescent="0.3">
      <c r="A246" s="158">
        <v>156704</v>
      </c>
      <c r="B246" s="142" t="s">
        <v>575</v>
      </c>
      <c r="C246" s="159"/>
      <c r="D246" s="110">
        <v>19046.919999999998</v>
      </c>
      <c r="E246" s="124"/>
      <c r="F246" s="111">
        <v>15000</v>
      </c>
      <c r="G246" s="112">
        <v>15000</v>
      </c>
    </row>
    <row r="247" spans="1:7" x14ac:dyDescent="0.3">
      <c r="A247" s="158">
        <v>156711</v>
      </c>
      <c r="B247" s="153" t="s">
        <v>576</v>
      </c>
      <c r="C247" s="159"/>
      <c r="D247" s="110">
        <v>3297.42</v>
      </c>
      <c r="E247" s="124"/>
      <c r="F247" s="111">
        <v>3000</v>
      </c>
      <c r="G247" s="112">
        <v>3000</v>
      </c>
    </row>
    <row r="248" spans="1:7" x14ac:dyDescent="0.3">
      <c r="A248" s="158">
        <v>156712</v>
      </c>
      <c r="B248" s="153" t="s">
        <v>577</v>
      </c>
      <c r="C248" s="159"/>
      <c r="D248" s="110">
        <v>0</v>
      </c>
      <c r="E248" s="124"/>
      <c r="F248" s="111">
        <v>1500</v>
      </c>
      <c r="G248" s="112">
        <v>1500</v>
      </c>
    </row>
    <row r="249" spans="1:7" x14ac:dyDescent="0.3">
      <c r="A249" s="158" t="s">
        <v>578</v>
      </c>
      <c r="B249" s="153" t="s">
        <v>579</v>
      </c>
      <c r="C249" s="159"/>
      <c r="D249" s="110">
        <v>1832.0900000000001</v>
      </c>
      <c r="E249" s="124"/>
      <c r="F249" s="111">
        <v>0</v>
      </c>
      <c r="G249" s="112">
        <v>0</v>
      </c>
    </row>
    <row r="250" spans="1:7" ht="15" thickBot="1" x14ac:dyDescent="0.35">
      <c r="A250" s="160"/>
      <c r="B250" s="161" t="s">
        <v>580</v>
      </c>
      <c r="C250" s="162"/>
      <c r="D250" s="163">
        <v>58990.729999999996</v>
      </c>
      <c r="E250" s="164"/>
      <c r="F250" s="163">
        <v>57435</v>
      </c>
      <c r="G250" s="163">
        <v>56644</v>
      </c>
    </row>
    <row r="251" spans="1:7" ht="18" x14ac:dyDescent="0.35">
      <c r="A251" s="146"/>
      <c r="B251" s="147" t="s">
        <v>581</v>
      </c>
      <c r="C251" s="148"/>
      <c r="D251" s="149">
        <v>1288963.3899999999</v>
      </c>
      <c r="E251" s="148"/>
      <c r="F251" s="150">
        <v>1069045</v>
      </c>
      <c r="G251" s="151">
        <v>1162183</v>
      </c>
    </row>
    <row r="252" spans="1:7" x14ac:dyDescent="0.3">
      <c r="A252" s="194"/>
      <c r="B252" s="195"/>
      <c r="C252" s="195"/>
      <c r="D252" s="196"/>
      <c r="E252" s="195"/>
      <c r="F252" s="197"/>
      <c r="G252" s="198"/>
    </row>
    <row r="253" spans="1:7" ht="18" x14ac:dyDescent="0.35">
      <c r="A253" s="146"/>
      <c r="B253" s="199" t="s">
        <v>582</v>
      </c>
      <c r="C253" s="148"/>
      <c r="D253" s="199">
        <v>144080</v>
      </c>
      <c r="E253" s="148"/>
      <c r="F253" s="200">
        <v>459955</v>
      </c>
      <c r="G253" s="201">
        <v>230913</v>
      </c>
    </row>
    <row r="254" spans="1:7" ht="18" x14ac:dyDescent="0.35">
      <c r="A254" s="146"/>
      <c r="B254" s="148"/>
      <c r="C254" s="148"/>
      <c r="D254" s="148"/>
      <c r="E254" s="148"/>
      <c r="F254" s="148"/>
      <c r="G254" s="148"/>
    </row>
    <row r="255" spans="1:7" x14ac:dyDescent="0.3">
      <c r="A255" s="202"/>
      <c r="B255" s="110"/>
      <c r="C255" s="110"/>
      <c r="D255" s="110"/>
      <c r="E255" s="124"/>
      <c r="F255" s="203"/>
      <c r="G255" s="203"/>
    </row>
    <row r="256" spans="1:7" x14ac:dyDescent="0.3">
      <c r="A256" s="91"/>
      <c r="B256" s="110"/>
      <c r="C256" s="110"/>
      <c r="D256" s="110"/>
      <c r="E256" s="124"/>
      <c r="F256" s="110"/>
      <c r="G256" s="110"/>
    </row>
    <row r="257" spans="1:7" x14ac:dyDescent="0.3">
      <c r="A257" s="91"/>
      <c r="B257" s="110"/>
      <c r="C257" s="110"/>
      <c r="D257" s="110"/>
      <c r="E257" s="124"/>
      <c r="F257" s="110"/>
      <c r="G257" s="110"/>
    </row>
    <row r="258" spans="1:7" x14ac:dyDescent="0.3">
      <c r="A258" s="91"/>
      <c r="B258" s="204"/>
      <c r="C258" s="94"/>
      <c r="D258" s="110"/>
      <c r="E258" s="124"/>
      <c r="F258" s="110"/>
      <c r="G258" s="110"/>
    </row>
    <row r="259" spans="1:7" x14ac:dyDescent="0.3">
      <c r="A259" s="91"/>
      <c r="B259" s="138"/>
      <c r="C259" s="94"/>
      <c r="D259" s="110"/>
      <c r="E259" s="124"/>
      <c r="F259" s="110"/>
      <c r="G259" s="110"/>
    </row>
    <row r="260" spans="1:7" x14ac:dyDescent="0.3">
      <c r="A260" s="91"/>
      <c r="B260" s="205"/>
      <c r="C260" s="206"/>
      <c r="D260" s="207"/>
      <c r="E260" s="124"/>
      <c r="F260" s="207"/>
      <c r="G260" s="207"/>
    </row>
    <row r="261" spans="1:7" x14ac:dyDescent="0.3">
      <c r="A261" s="91"/>
      <c r="B261" s="208"/>
      <c r="C261" s="94"/>
      <c r="D261" s="207"/>
      <c r="E261" s="124"/>
      <c r="F261" s="207"/>
      <c r="G261" s="207"/>
    </row>
    <row r="262" spans="1:7" x14ac:dyDescent="0.3">
      <c r="A262" s="91"/>
      <c r="B262" s="209"/>
      <c r="C262" s="110"/>
      <c r="D262" s="207"/>
      <c r="E262" s="124"/>
      <c r="F262" s="207"/>
      <c r="G262" s="207"/>
    </row>
    <row r="263" spans="1:7" x14ac:dyDescent="0.3">
      <c r="A263" s="91"/>
      <c r="B263" s="138"/>
      <c r="C263" s="94"/>
      <c r="D263" s="110"/>
      <c r="E263" s="124"/>
      <c r="F263" s="110"/>
      <c r="G263" s="110"/>
    </row>
    <row r="264" spans="1:7" x14ac:dyDescent="0.3">
      <c r="A264" s="91"/>
      <c r="B264" s="138"/>
      <c r="C264" s="94"/>
      <c r="D264" s="110"/>
      <c r="E264" s="124"/>
      <c r="F264" s="110"/>
      <c r="G264" s="110"/>
    </row>
    <row r="265" spans="1:7" x14ac:dyDescent="0.3">
      <c r="A265" s="91"/>
      <c r="B265" s="138"/>
      <c r="C265" s="94"/>
      <c r="D265" s="110"/>
      <c r="E265" s="124"/>
      <c r="F265" s="110"/>
      <c r="G265" s="110"/>
    </row>
    <row r="266" spans="1:7" x14ac:dyDescent="0.3">
      <c r="A266" s="91"/>
      <c r="B266" s="138"/>
      <c r="C266" s="94"/>
      <c r="D266" s="110"/>
      <c r="E266" s="124"/>
      <c r="F266" s="110"/>
      <c r="G266" s="110"/>
    </row>
    <row r="267" spans="1:7" x14ac:dyDescent="0.3">
      <c r="A267" s="91"/>
      <c r="B267" s="138"/>
      <c r="C267" s="94"/>
      <c r="D267" s="110"/>
      <c r="E267" s="124"/>
      <c r="F267" s="110"/>
      <c r="G267" s="110"/>
    </row>
    <row r="268" spans="1:7" x14ac:dyDescent="0.3">
      <c r="A268" s="91"/>
      <c r="B268" s="138"/>
      <c r="C268" s="94"/>
      <c r="D268" s="110"/>
      <c r="E268" s="124"/>
      <c r="F268" s="110"/>
      <c r="G268" s="110"/>
    </row>
    <row r="269" spans="1:7" x14ac:dyDescent="0.3">
      <c r="A269" s="91"/>
      <c r="B269" s="138"/>
      <c r="C269" s="94"/>
      <c r="D269" s="110"/>
      <c r="E269" s="124"/>
      <c r="F269" s="110"/>
      <c r="G269" s="110"/>
    </row>
    <row r="270" spans="1:7" x14ac:dyDescent="0.3">
      <c r="A270" s="91"/>
      <c r="B270" s="138"/>
      <c r="C270" s="94"/>
      <c r="D270" s="110"/>
      <c r="E270" s="124"/>
      <c r="F270" s="110"/>
      <c r="G270" s="110"/>
    </row>
    <row r="271" spans="1:7" x14ac:dyDescent="0.3">
      <c r="A271" s="91"/>
      <c r="B271" s="138"/>
      <c r="C271" s="94"/>
      <c r="D271" s="110"/>
      <c r="E271" s="124"/>
      <c r="F271" s="110"/>
      <c r="G271" s="110"/>
    </row>
    <row r="272" spans="1:7" x14ac:dyDescent="0.3">
      <c r="A272" s="91"/>
      <c r="B272" s="138"/>
      <c r="C272" s="94"/>
      <c r="D272" s="110"/>
      <c r="E272" s="124"/>
      <c r="F272" s="110"/>
      <c r="G272" s="110"/>
    </row>
    <row r="273" spans="1:7" x14ac:dyDescent="0.3">
      <c r="A273" s="91"/>
      <c r="B273" s="138"/>
      <c r="C273" s="94"/>
      <c r="D273" s="110"/>
      <c r="E273" s="124"/>
      <c r="F273" s="110"/>
      <c r="G273" s="110"/>
    </row>
    <row r="274" spans="1:7" x14ac:dyDescent="0.3">
      <c r="A274" s="91"/>
      <c r="B274" s="138"/>
      <c r="C274" s="94"/>
      <c r="D274" s="110"/>
      <c r="E274" s="124"/>
      <c r="F274" s="110"/>
      <c r="G274" s="110"/>
    </row>
    <row r="275" spans="1:7" x14ac:dyDescent="0.3">
      <c r="A275" s="91"/>
      <c r="B275" s="138"/>
      <c r="C275" s="94"/>
      <c r="D275" s="110"/>
      <c r="E275" s="124"/>
      <c r="F275" s="110"/>
      <c r="G275" s="110"/>
    </row>
    <row r="276" spans="1:7" x14ac:dyDescent="0.3">
      <c r="A276" s="91"/>
      <c r="B276" s="138"/>
      <c r="C276" s="94"/>
      <c r="D276" s="110"/>
      <c r="E276" s="124"/>
      <c r="F276" s="110"/>
      <c r="G276" s="110"/>
    </row>
    <row r="277" spans="1:7" x14ac:dyDescent="0.3">
      <c r="A277" s="91"/>
      <c r="B277" s="138"/>
      <c r="C277" s="94"/>
      <c r="D277" s="110"/>
      <c r="E277" s="124"/>
      <c r="F277" s="110"/>
      <c r="G277" s="110"/>
    </row>
    <row r="278" spans="1:7" x14ac:dyDescent="0.3">
      <c r="A278" s="91"/>
      <c r="B278" s="138"/>
      <c r="C278" s="94"/>
      <c r="D278" s="110"/>
      <c r="E278" s="124"/>
      <c r="F278" s="110"/>
      <c r="G278" s="110"/>
    </row>
    <row r="279" spans="1:7" x14ac:dyDescent="0.3">
      <c r="A279" s="91"/>
      <c r="B279" s="138"/>
      <c r="C279" s="94"/>
      <c r="D279" s="110"/>
      <c r="E279" s="124"/>
      <c r="F279" s="110"/>
      <c r="G279" s="110"/>
    </row>
    <row r="280" spans="1:7" x14ac:dyDescent="0.3">
      <c r="A280" s="91"/>
      <c r="B280" s="138"/>
      <c r="C280" s="94"/>
      <c r="D280" s="110"/>
      <c r="E280" s="124"/>
      <c r="F280" s="110"/>
      <c r="G280" s="110"/>
    </row>
    <row r="281" spans="1:7" x14ac:dyDescent="0.3">
      <c r="A281" s="91"/>
      <c r="B281" s="138"/>
      <c r="C281" s="94"/>
      <c r="D281" s="110"/>
      <c r="E281" s="124"/>
      <c r="F281" s="110"/>
      <c r="G281" s="110"/>
    </row>
    <row r="282" spans="1:7" x14ac:dyDescent="0.3">
      <c r="A282" s="91"/>
      <c r="B282" s="138"/>
      <c r="C282" s="94"/>
      <c r="D282" s="110"/>
      <c r="E282" s="124"/>
      <c r="F282" s="110"/>
      <c r="G282" s="110"/>
    </row>
    <row r="283" spans="1:7" x14ac:dyDescent="0.3">
      <c r="A283" s="91"/>
      <c r="B283" s="138"/>
      <c r="C283" s="94"/>
      <c r="D283" s="110"/>
      <c r="E283" s="124"/>
      <c r="F283" s="110"/>
      <c r="G283" s="110"/>
    </row>
    <row r="284" spans="1:7" x14ac:dyDescent="0.3">
      <c r="A284" s="91"/>
      <c r="B284" s="138"/>
      <c r="C284" s="94"/>
      <c r="D284" s="110"/>
      <c r="E284" s="124"/>
      <c r="F284" s="110"/>
      <c r="G284" s="110"/>
    </row>
    <row r="285" spans="1:7" x14ac:dyDescent="0.3">
      <c r="A285" s="91"/>
      <c r="B285" s="138"/>
      <c r="C285" s="94"/>
      <c r="D285" s="110"/>
      <c r="E285" s="124"/>
      <c r="F285" s="110"/>
      <c r="G285" s="110"/>
    </row>
    <row r="286" spans="1:7" x14ac:dyDescent="0.3">
      <c r="A286" s="91"/>
      <c r="B286" s="138"/>
      <c r="C286" s="94"/>
      <c r="D286" s="110"/>
      <c r="E286" s="124"/>
      <c r="F286" s="110"/>
      <c r="G286" s="110"/>
    </row>
    <row r="287" spans="1:7" x14ac:dyDescent="0.3">
      <c r="A287" s="91"/>
      <c r="B287" s="138"/>
      <c r="C287" s="94"/>
      <c r="D287" s="110"/>
      <c r="E287" s="124"/>
      <c r="F287" s="110"/>
      <c r="G287" s="110"/>
    </row>
    <row r="288" spans="1:7" x14ac:dyDescent="0.3">
      <c r="A288" s="91"/>
      <c r="B288" s="138"/>
      <c r="C288" s="94"/>
      <c r="D288" s="110"/>
      <c r="E288" s="124"/>
      <c r="F288" s="110"/>
      <c r="G288" s="110"/>
    </row>
    <row r="289" spans="1:7" x14ac:dyDescent="0.3">
      <c r="A289" s="91"/>
      <c r="B289" s="138"/>
      <c r="C289" s="94"/>
      <c r="D289" s="110"/>
      <c r="E289" s="124"/>
      <c r="F289" s="110"/>
      <c r="G289" s="110"/>
    </row>
    <row r="290" spans="1:7" x14ac:dyDescent="0.3">
      <c r="A290" s="91"/>
      <c r="B290" s="138"/>
      <c r="C290" s="94"/>
      <c r="D290" s="110"/>
      <c r="E290" s="124"/>
      <c r="F290" s="110"/>
      <c r="G290" s="110"/>
    </row>
  </sheetData>
  <mergeCells count="2">
    <mergeCell ref="B5:G5"/>
    <mergeCell ref="D6:E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FECD6BA74F0E4199459F6FB24FAB92" ma:contentTypeVersion="1" ma:contentTypeDescription="Create a new document." ma:contentTypeScope="" ma:versionID="719275a2bc6985e8d4f29dc3961632f6">
  <xsd:schema xmlns:xsd="http://www.w3.org/2001/XMLSchema" xmlns:xs="http://www.w3.org/2001/XMLSchema" xmlns:p="http://schemas.microsoft.com/office/2006/metadata/properties" targetNamespace="http://schemas.microsoft.com/office/2006/metadata/properties" ma:root="true" ma:fieldsID="372653fd2ac20d14c35da33450d077b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0A90A2-A12E-4AA5-B7CD-1DE93091DB01}"/>
</file>

<file path=customXml/itemProps2.xml><?xml version="1.0" encoding="utf-8"?>
<ds:datastoreItem xmlns:ds="http://schemas.openxmlformats.org/officeDocument/2006/customXml" ds:itemID="{FE9765AD-D269-4A46-936A-E42760A35F2C}"/>
</file>

<file path=customXml/itemProps3.xml><?xml version="1.0" encoding="utf-8"?>
<ds:datastoreItem xmlns:ds="http://schemas.openxmlformats.org/officeDocument/2006/customXml" ds:itemID="{C38B607C-6098-43BE-926B-E503FDF8C6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HongKong 2013</vt:lpstr>
      <vt:lpstr>Toronto 2014</vt:lpstr>
      <vt:lpstr>Cape Town 2015</vt:lpstr>
      <vt:lpstr>Dublin 2016</vt:lpstr>
      <vt:lpstr>Washington 2017</vt:lpstr>
      <vt:lpstr>Data sheets</vt:lpstr>
      <vt:lpstr>Attendance country</vt:lpstr>
      <vt:lpstr>Kenes Toronto 2014</vt:lpstr>
      <vt:lpstr>Kenes Hongkong 2013</vt:lpstr>
    </vt:vector>
  </TitlesOfParts>
  <Company>Kenes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Wollaert</dc:creator>
  <cp:lastModifiedBy>Susanne Wollaert</cp:lastModifiedBy>
  <dcterms:created xsi:type="dcterms:W3CDTF">2015-04-29T11:43:10Z</dcterms:created>
  <dcterms:modified xsi:type="dcterms:W3CDTF">2015-11-17T11:26:11Z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0x0101001CFECD6BA74F0E4199459F6FB24FAB92</vt:lpwstr>
  </property>
</Properties>
</file>